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360" yWindow="90" windowWidth="11340" windowHeight="6795" tabRatio="601" activeTab="3"/>
  </bookViews>
  <sheets>
    <sheet name="Актив" sheetId="1" r:id="rId1"/>
    <sheet name="Пассив" sheetId="2" r:id="rId2"/>
    <sheet name="Форма2" sheetId="3" r:id="rId3"/>
    <sheet name="Агрегированный баланс" sheetId="4" r:id="rId4"/>
    <sheet name="Структура баланса" sheetId="5" r:id="rId5"/>
    <sheet name="Ликвидность" sheetId="6" r:id="rId6"/>
    <sheet name="Финансовая устойчивость" sheetId="7" r:id="rId7"/>
    <sheet name="Деловая активность" sheetId="8" r:id="rId8"/>
    <sheet name="Рентабельность" sheetId="9" r:id="rId9"/>
  </sheets>
  <definedNames>
    <definedName name="_xlnm.Print_Area" localSheetId="3">'Агрегированный баланс'!$A$1:$H$10</definedName>
    <definedName name="_xlnm.Print_Area" localSheetId="7">'Деловая активность'!$A$1:$E$16</definedName>
    <definedName name="_xlnm.Print_Area" localSheetId="4">'Структура баланса'!$B$1:$I$47</definedName>
  </definedNames>
  <calcPr fullCalcOnLoad="1"/>
</workbook>
</file>

<file path=xl/sharedStrings.xml><?xml version="1.0" encoding="utf-8"?>
<sst xmlns="http://schemas.openxmlformats.org/spreadsheetml/2006/main" count="338" uniqueCount="231">
  <si>
    <t>На конец периода</t>
  </si>
  <si>
    <t>ПАССИВ</t>
  </si>
  <si>
    <t>Уставный капитал (85)</t>
  </si>
  <si>
    <t>Добавочный капитал (87)</t>
  </si>
  <si>
    <t>Резервный капитал (86)</t>
  </si>
  <si>
    <t>Фонд социальной сферы (88)</t>
  </si>
  <si>
    <t>Нераспределенная прибыль прошлых лет (88)</t>
  </si>
  <si>
    <t>Непокрытый убыток прошлых лет (88)</t>
  </si>
  <si>
    <t>Кредиторская задолженность</t>
  </si>
  <si>
    <t>Задолженность участникам (учредителям) по выплате доходов (75)</t>
  </si>
  <si>
    <t>Доходы будущих периодов (83)</t>
  </si>
  <si>
    <t>БАЛАНС (сумма строк 490+590+690)</t>
  </si>
  <si>
    <t>АКТИВ</t>
  </si>
  <si>
    <t>Код стр.</t>
  </si>
  <si>
    <t>На начало года</t>
  </si>
  <si>
    <t>1. ВНЕОБОРОТНЫЕ АКТИВЫ</t>
  </si>
  <si>
    <t xml:space="preserve"> </t>
  </si>
  <si>
    <t>Нематериальные активы (04, 05)</t>
  </si>
  <si>
    <t xml:space="preserve">   в том числе:</t>
  </si>
  <si>
    <t xml:space="preserve">   организационные расходы</t>
  </si>
  <si>
    <t xml:space="preserve">   патенты, лицензии, товарные знаки (знаки обслуживания), инные аналогичные с перечисленными права и активы</t>
  </si>
  <si>
    <t>Основные средства (01, 02, 03)</t>
  </si>
  <si>
    <t xml:space="preserve">   земельные участки и объекты природопользования</t>
  </si>
  <si>
    <t xml:space="preserve">   здания, машины, оборудование и другие основные средства</t>
  </si>
  <si>
    <t>Незавершенное строительство (07, 08, 61)</t>
  </si>
  <si>
    <t>Долгосрочные финансовые вложения (06, 56, 82)</t>
  </si>
  <si>
    <t xml:space="preserve">   инвестиции в дочерние общества</t>
  </si>
  <si>
    <t xml:space="preserve">   инвестиции в зависимые общества</t>
  </si>
  <si>
    <t xml:space="preserve">   инвестиции в другие организации</t>
  </si>
  <si>
    <t xml:space="preserve">   займы, предоставленные организациям на срок более 12 месяцев</t>
  </si>
  <si>
    <t xml:space="preserve">   прочие долгосрочные финансовые вложения</t>
  </si>
  <si>
    <t>Прочие внеоборотные активы</t>
  </si>
  <si>
    <t>ИТОГО по разделу 1</t>
  </si>
  <si>
    <t>2. ОБОРОТНЫЕ АКТИВЫ</t>
  </si>
  <si>
    <t>Запасы</t>
  </si>
  <si>
    <t xml:space="preserve">   сырье, материалы и другие аналогичные ценности (10, 15, 16)</t>
  </si>
  <si>
    <t xml:space="preserve">   животные на выращивании и откорме (11)</t>
  </si>
  <si>
    <t xml:space="preserve">   затраты в незавершенном производстве (издержках обращения) (20, 21, 23, 29, 30, 36, 44)</t>
  </si>
  <si>
    <t xml:space="preserve">   готовая продукция и товары для перепродажи (40, 41)</t>
  </si>
  <si>
    <t xml:space="preserve">   товары отгруженные (45)</t>
  </si>
  <si>
    <t xml:space="preserve">   расходы будущих периодов (31)</t>
  </si>
  <si>
    <t xml:space="preserve">   прочие запасы и затраты</t>
  </si>
  <si>
    <t>Налог на добавленную стоимость по приобретенным ценностям (19)</t>
  </si>
  <si>
    <t>Дебиторская задолженность (платежи по которой ожидаются более чем через 12 месяцев после отчетной даты)</t>
  </si>
  <si>
    <t xml:space="preserve">   покупатели и заказчики (62, 76)</t>
  </si>
  <si>
    <t xml:space="preserve">   векселя к получению (62)</t>
  </si>
  <si>
    <t xml:space="preserve">   задолженность дочерних и зависимых обществ (78)</t>
  </si>
  <si>
    <t xml:space="preserve">   авансы выданные (61)</t>
  </si>
  <si>
    <t xml:space="preserve">   прочие дебиторы</t>
  </si>
  <si>
    <t>Дебиторская задолженность (платежи по которой ожидаются в течение 12 месяцев после отчетной даты)</t>
  </si>
  <si>
    <t xml:space="preserve">   задолженность учредителей по взносам в уставный капитал (75)</t>
  </si>
  <si>
    <t>Краткосрочные финансовые вложения (58, 82)</t>
  </si>
  <si>
    <t xml:space="preserve">   займы, предоставленные организациям на срок менее 12 месяцев</t>
  </si>
  <si>
    <t xml:space="preserve">   собственные акции, выкупленные у акционеров</t>
  </si>
  <si>
    <t xml:space="preserve">   прочие краткосрочные финансовые вложения</t>
  </si>
  <si>
    <t>Денежные средства</t>
  </si>
  <si>
    <t xml:space="preserve">   касса (50)</t>
  </si>
  <si>
    <t xml:space="preserve">   расчетные счета (51)</t>
  </si>
  <si>
    <t xml:space="preserve">   валютные счета (52)</t>
  </si>
  <si>
    <t xml:space="preserve">   прочие денежные средства (55, 56, 57)</t>
  </si>
  <si>
    <t>Прочие оборотные активы</t>
  </si>
  <si>
    <t>ИТОГО по разделу 2</t>
  </si>
  <si>
    <t>БАЛАНС (сумма строк 190+290)</t>
  </si>
  <si>
    <t>3. КАПИТАЛ И РЕЗЕРВЫ</t>
  </si>
  <si>
    <t xml:space="preserve">   фонды, образованные в соответствии с законодательством</t>
  </si>
  <si>
    <t xml:space="preserve">   фонды, образованные в соответствии с учредительными документами</t>
  </si>
  <si>
    <t>Фонды накопления и фонд потребления(88)</t>
  </si>
  <si>
    <t>Целевые финансирования и поступления (96)</t>
  </si>
  <si>
    <t>Нераспределенная прибыль отчетного года</t>
  </si>
  <si>
    <t>Непокрытый убыток отчетного года</t>
  </si>
  <si>
    <t>ИТОГО по разделу 3</t>
  </si>
  <si>
    <t>4. ДОЛГОСРОЧНЫЕ ПАССИВЫ</t>
  </si>
  <si>
    <t>Заемные средства (92, 95)</t>
  </si>
  <si>
    <t xml:space="preserve">   кредиты банков, подлежащие погашению более чем через 12 месяцев после отчетной даты</t>
  </si>
  <si>
    <t xml:space="preserve">   прочие займы, подлежащие погашению более чем через 12 месяцев после отчетной даты</t>
  </si>
  <si>
    <t>Прочие долгосрочные пассивы</t>
  </si>
  <si>
    <t>ИТОГО по разделу 4</t>
  </si>
  <si>
    <t>5. КРАТКОСРОЧНЫЕ ПАССИВЫ</t>
  </si>
  <si>
    <t>Заемные средства (90, 94)</t>
  </si>
  <si>
    <t xml:space="preserve">   кредиты банков, подлежащие погашению в течение 12 месяцев после отчетной даты</t>
  </si>
  <si>
    <t xml:space="preserve">   прочие займы, подлежащие погашению в течение 12 месяцев после отчетной даты</t>
  </si>
  <si>
    <t xml:space="preserve">   поставщики и подрядчики (60, 76)</t>
  </si>
  <si>
    <t xml:space="preserve">   векселя к уплате (60)</t>
  </si>
  <si>
    <t xml:space="preserve">   задолженность перед дочерними и зависимыми обществами (78)</t>
  </si>
  <si>
    <t xml:space="preserve">   задолженность перед персоналом организации (70)</t>
  </si>
  <si>
    <t xml:space="preserve">   задолженность перед государственным внебюджетным фондом (69)</t>
  </si>
  <si>
    <t xml:space="preserve">   задолженность перед бюджетом (68)</t>
  </si>
  <si>
    <t xml:space="preserve">   авансы полученные (64)</t>
  </si>
  <si>
    <t xml:space="preserve">   прочие кредиторы</t>
  </si>
  <si>
    <t>Резервы предстоящих расходов и платежей (89)</t>
  </si>
  <si>
    <t>Прочие краткосрочные пассивы</t>
  </si>
  <si>
    <t>ИТОГО по разделу 5</t>
  </si>
  <si>
    <t>НАИМЕНОВАНИЕ ПОКАЗАТЕЛЯ</t>
  </si>
  <si>
    <t>Выручка (нетто) от реализации товаров, продукции, работ, услуг (за минусом НДС, акцизов и других обязательных платежей)</t>
  </si>
  <si>
    <t xml:space="preserve">   в том числе от продажи:</t>
  </si>
  <si>
    <t>Себестоимость проданных товаров, продукции, работ, услуг</t>
  </si>
  <si>
    <t xml:space="preserve">   в том числе проданных:</t>
  </si>
  <si>
    <t>Коммерческие расходы</t>
  </si>
  <si>
    <t>Управленческие расходы</t>
  </si>
  <si>
    <t>Прибыль (убыток) от продажи (строки 010-020-030-040)</t>
  </si>
  <si>
    <t>II Операционные доходы и расходы</t>
  </si>
  <si>
    <t>Проценты к получению</t>
  </si>
  <si>
    <t>Проценты к уплате</t>
  </si>
  <si>
    <t>Доходы от участия в других организациях</t>
  </si>
  <si>
    <t>Прочие операционные доходы</t>
  </si>
  <si>
    <t>Прочие операционные расходы</t>
  </si>
  <si>
    <t>III Внереализационные доходы и расходы</t>
  </si>
  <si>
    <t>Внереализационные доходы</t>
  </si>
  <si>
    <t>Внереализационные расходы</t>
  </si>
  <si>
    <t>Прибыль (убыток) от налогообложения (строки 050+060-070+080+090-100+120-130)</t>
  </si>
  <si>
    <t>Налог на прибыль и иные аналогичные обязательные платежи</t>
  </si>
  <si>
    <t>Прибыль (убыток) от обычной деятельности</t>
  </si>
  <si>
    <t>IV Чрезвычайные доходы и расходы</t>
  </si>
  <si>
    <t>Чрезвычайные доходы</t>
  </si>
  <si>
    <t>Чрезвычайные расходы</t>
  </si>
  <si>
    <t>Чистая прибыль (нераспределенная прибыль (убыток) отчетного периода (160+170-180))</t>
  </si>
  <si>
    <t>Актив</t>
  </si>
  <si>
    <t>Пассив</t>
  </si>
  <si>
    <t>Постоянные активы</t>
  </si>
  <si>
    <t>Собственные средства</t>
  </si>
  <si>
    <t>Текущие активы</t>
  </si>
  <si>
    <t>Заемные средства</t>
  </si>
  <si>
    <t>Долгосрочные заемные средства</t>
  </si>
  <si>
    <t>Дебиторская задолженность</t>
  </si>
  <si>
    <t>Краткосрочные обязательства</t>
  </si>
  <si>
    <t>Денежные средства и прочие, приравненные к ним активы</t>
  </si>
  <si>
    <t>Краткосрочные займы и кредиты</t>
  </si>
  <si>
    <t>Прочие текущие активы</t>
  </si>
  <si>
    <t>Прочие текущие обязательства</t>
  </si>
  <si>
    <t>Итого активов</t>
  </si>
  <si>
    <t>Итого пассивов</t>
  </si>
  <si>
    <t>Абсолютные величины</t>
  </si>
  <si>
    <t>Относительные величины</t>
  </si>
  <si>
    <t>статей</t>
  </si>
  <si>
    <t>темп роста</t>
  </si>
  <si>
    <t>конец</t>
  </si>
  <si>
    <t>Краткосрочные финансовые вложения</t>
  </si>
  <si>
    <t>в том числе покупатели и заказчики</t>
  </si>
  <si>
    <t>Итого текущих активов</t>
  </si>
  <si>
    <t>основные средства</t>
  </si>
  <si>
    <t>нематериальные активы</t>
  </si>
  <si>
    <t>прочие постоянные активы</t>
  </si>
  <si>
    <t>Итого постоянных активов</t>
  </si>
  <si>
    <t>Текущие обязательства</t>
  </si>
  <si>
    <t>Краткосрочные кредиты и займы</t>
  </si>
  <si>
    <t>Итого текущие обязательства</t>
  </si>
  <si>
    <t>Долгосрочные обязательства</t>
  </si>
  <si>
    <t>долгосрочные кредиты и займы</t>
  </si>
  <si>
    <t>прочая долгосрочная кредиторская задолженность</t>
  </si>
  <si>
    <t>Итого долгосрочных обязательств</t>
  </si>
  <si>
    <t>Итого заемных средств</t>
  </si>
  <si>
    <t>уставной капитал</t>
  </si>
  <si>
    <t>добавочный капитал</t>
  </si>
  <si>
    <t>резервный капитал</t>
  </si>
  <si>
    <t>целевые поступления</t>
  </si>
  <si>
    <t>реинвестированная прибыль</t>
  </si>
  <si>
    <t>Итого собственных средств</t>
  </si>
  <si>
    <t>Валовая прибыль (строки 010-020)</t>
  </si>
  <si>
    <t xml:space="preserve">   другие виды основных средств</t>
  </si>
  <si>
    <t>№</t>
  </si>
  <si>
    <t>групп</t>
  </si>
  <si>
    <t>балан</t>
  </si>
  <si>
    <t>са</t>
  </si>
  <si>
    <t>ПОКРЫТИЕ</t>
  </si>
  <si>
    <t>(АКТИВ)</t>
  </si>
  <si>
    <t>CУММА</t>
  </si>
  <si>
    <t>ОБЯЗАТЕЛЬСТВ</t>
  </si>
  <si>
    <t>(ПАССИВ)</t>
  </si>
  <si>
    <t>(+излишек, -недостаток)</t>
  </si>
  <si>
    <t>на начало</t>
  </si>
  <si>
    <t>года</t>
  </si>
  <si>
    <t>на отчётн.</t>
  </si>
  <si>
    <t>дату</t>
  </si>
  <si>
    <t>на отчётн</t>
  </si>
  <si>
    <t>ИТОГ</t>
  </si>
  <si>
    <t>Анализ ликвидности</t>
  </si>
  <si>
    <t>Таблица покрытия</t>
  </si>
  <si>
    <t>Показатели ликвидности</t>
  </si>
  <si>
    <t>Агрегированный баланс</t>
  </si>
  <si>
    <t>Прочие текущие пассивы</t>
  </si>
  <si>
    <t>Анализ структуры баланса</t>
  </si>
  <si>
    <t>в т. ч. поставщикам и подрядчикам</t>
  </si>
  <si>
    <t xml:space="preserve">           персоналу предприятия</t>
  </si>
  <si>
    <t xml:space="preserve">           перед бюджетом</t>
  </si>
  <si>
    <t xml:space="preserve">           прочие кредиторы</t>
  </si>
  <si>
    <t>в т. ч. готовая продукция</t>
  </si>
  <si>
    <t xml:space="preserve">           материалы</t>
  </si>
  <si>
    <t xml:space="preserve">           незавершенное производство</t>
  </si>
  <si>
    <t>Наименование статей</t>
  </si>
  <si>
    <t>на начало периода</t>
  </si>
  <si>
    <t>на конец периода</t>
  </si>
  <si>
    <t>изменения</t>
  </si>
  <si>
    <t>Коэффициент текущей ликвидности</t>
  </si>
  <si>
    <t>Коэффициент быстрой ликвидности</t>
  </si>
  <si>
    <t>Коэффициент абсолютной ликвидности</t>
  </si>
  <si>
    <t>норма</t>
  </si>
  <si>
    <t>от 1 до 2</t>
  </si>
  <si>
    <t>от 0,8 до 1,5</t>
  </si>
  <si>
    <t>&gt; 0,02</t>
  </si>
  <si>
    <t>Коэффициент автономии</t>
  </si>
  <si>
    <t>Коэффициент финансовой устойчивости</t>
  </si>
  <si>
    <t>Коэффициент финансирования</t>
  </si>
  <si>
    <t>Коэффициент маневренности собственных средств</t>
  </si>
  <si>
    <t>Показатели финансовой устойчивости</t>
  </si>
  <si>
    <t>Показатели деловой активности</t>
  </si>
  <si>
    <t>Коэффициент оборорачиваемости активов</t>
  </si>
  <si>
    <t>Коэффициент оборорачиваемости собсвенного капитала</t>
  </si>
  <si>
    <t>Коэффициент оборачиваемости дебиторской задолженности</t>
  </si>
  <si>
    <t>Коэффициент оборачиваемости запасов</t>
  </si>
  <si>
    <t xml:space="preserve">Период оборота запасов (срок реализации) </t>
  </si>
  <si>
    <t>Коэффициент оборачиваемости кредиторской задолженности</t>
  </si>
  <si>
    <t xml:space="preserve">Период оборота (погашения) кредиторской задолженности </t>
  </si>
  <si>
    <t>Длительность финансового цикла</t>
  </si>
  <si>
    <t>Показатели рентабельности</t>
  </si>
  <si>
    <t>Рнтабельность активов (имущества)</t>
  </si>
  <si>
    <t>Рентабельность собственных средсв</t>
  </si>
  <si>
    <t>Рентабельность основной деятельности</t>
  </si>
  <si>
    <t>Рентабельность оборота</t>
  </si>
  <si>
    <t>За отчётный период</t>
  </si>
  <si>
    <t>За предшеств период</t>
  </si>
  <si>
    <t>за отчетный период</t>
  </si>
  <si>
    <t>за предшед. период</t>
  </si>
  <si>
    <t>Наименование показателя</t>
  </si>
  <si>
    <t>АКТИВ - ПАССИВ</t>
  </si>
  <si>
    <t>III</t>
  </si>
  <si>
    <t>II</t>
  </si>
  <si>
    <t>IV</t>
  </si>
  <si>
    <t>I</t>
  </si>
  <si>
    <t>Период оборачиваемости активов ( в днях)</t>
  </si>
  <si>
    <t>Период оборачиваемости собственного капитала (в днях)</t>
  </si>
  <si>
    <t xml:space="preserve">Срок погашения дебиторской задолженности (в днях)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</si>
</sst>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_ ;[Red]\-#,##0\ "/>
    <numFmt numFmtId="166" formatCode="#,##0.000_ ;[Red]\-#,##0.000\ "/>
    <numFmt numFmtId="167" formatCode="0.000%"/>
    <numFmt numFmtId="168" formatCode="0.00_ ;[Red]\-0.00\ 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%"/>
    <numFmt numFmtId="179" formatCode="0.0"/>
  </numFmts>
  <fonts count="11">
    <font>
      <sz val="10"/>
      <name val="Arial Cyr"/>
      <family val="0"/>
    </font>
    <font>
      <b/>
      <sz val="10"/>
      <name val="Arial Cyr"/>
      <family val="2"/>
    </font>
    <font>
      <sz val="10"/>
      <name val="Arial"/>
      <family val="2"/>
    </font>
    <font>
      <sz val="9"/>
      <name val="Arial Cyr"/>
      <family val="2"/>
    </font>
    <font>
      <b/>
      <sz val="9"/>
      <name val="Arial Cyr"/>
      <family val="2"/>
    </font>
    <font>
      <b/>
      <i/>
      <sz val="9"/>
      <name val="Arial Cyr"/>
      <family val="2"/>
    </font>
    <font>
      <b/>
      <sz val="9"/>
      <color indexed="10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b/>
      <sz val="10"/>
      <name val="Arial"/>
      <family val="2"/>
    </font>
    <font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69">
    <border>
      <left/>
      <right/>
      <top/>
      <bottom/>
      <diagonal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" xfId="0" applyFont="1" applyFill="1" applyBorder="1" applyAlignment="1" applyProtection="1">
      <alignment horizontal="center" wrapText="1"/>
      <protection hidden="1"/>
    </xf>
    <xf numFmtId="0" fontId="1" fillId="0" borderId="2" xfId="0" applyFont="1" applyFill="1" applyBorder="1" applyAlignment="1" applyProtection="1">
      <alignment horizontal="center" wrapText="1"/>
      <protection hidden="1"/>
    </xf>
    <xf numFmtId="0" fontId="1" fillId="0" borderId="3" xfId="0" applyFont="1" applyFill="1" applyBorder="1" applyAlignment="1" applyProtection="1">
      <alignment horizontal="center" wrapText="1"/>
      <protection hidden="1"/>
    </xf>
    <xf numFmtId="0" fontId="0" fillId="2" borderId="4" xfId="0" applyFont="1" applyFill="1" applyBorder="1" applyAlignment="1" applyProtection="1">
      <alignment vertical="top" wrapText="1"/>
      <protection hidden="1"/>
    </xf>
    <xf numFmtId="0" fontId="0" fillId="2" borderId="5" xfId="0" applyFont="1" applyFill="1" applyBorder="1" applyAlignment="1" applyProtection="1">
      <alignment vertical="top" wrapText="1"/>
      <protection hidden="1"/>
    </xf>
    <xf numFmtId="3" fontId="0" fillId="2" borderId="5" xfId="0" applyNumberFormat="1" applyFont="1" applyFill="1" applyBorder="1" applyAlignment="1" applyProtection="1">
      <alignment horizontal="right" vertical="top" wrapText="1"/>
      <protection hidden="1"/>
    </xf>
    <xf numFmtId="0" fontId="1" fillId="0" borderId="0" xfId="0" applyFont="1" applyAlignment="1">
      <alignment/>
    </xf>
    <xf numFmtId="3" fontId="0" fillId="2" borderId="6" xfId="0" applyNumberFormat="1" applyFont="1" applyFill="1" applyBorder="1" applyAlignment="1" applyProtection="1">
      <alignment horizontal="right" vertical="top" wrapText="1"/>
      <protection hidden="1"/>
    </xf>
    <xf numFmtId="0" fontId="0" fillId="3" borderId="7" xfId="0" applyFont="1" applyFill="1" applyBorder="1" applyAlignment="1" applyProtection="1">
      <alignment vertical="top" wrapText="1"/>
      <protection hidden="1"/>
    </xf>
    <xf numFmtId="3" fontId="0" fillId="3" borderId="8" xfId="0" applyNumberFormat="1" applyFont="1" applyFill="1" applyBorder="1" applyAlignment="1" applyProtection="1">
      <alignment horizontal="right" vertical="top" wrapText="1"/>
      <protection hidden="1"/>
    </xf>
    <xf numFmtId="3" fontId="0" fillId="3" borderId="9" xfId="0" applyNumberFormat="1" applyFont="1" applyFill="1" applyBorder="1" applyAlignment="1" applyProtection="1">
      <alignment horizontal="right" vertical="top" wrapText="1"/>
      <protection hidden="1"/>
    </xf>
    <xf numFmtId="0" fontId="0" fillId="3" borderId="1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2" borderId="11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165" fontId="3" fillId="0" borderId="12" xfId="0" applyNumberFormat="1" applyFont="1" applyFill="1" applyBorder="1" applyAlignment="1">
      <alignment horizontal="right" wrapText="1"/>
    </xf>
    <xf numFmtId="165" fontId="3" fillId="2" borderId="12" xfId="0" applyNumberFormat="1" applyFont="1" applyFill="1" applyBorder="1" applyAlignment="1">
      <alignment horizontal="right" wrapText="1"/>
    </xf>
    <xf numFmtId="10" fontId="3" fillId="2" borderId="12" xfId="17" applyNumberFormat="1" applyFont="1" applyFill="1" applyBorder="1" applyAlignment="1">
      <alignment horizontal="right" wrapText="1"/>
    </xf>
    <xf numFmtId="10" fontId="3" fillId="0" borderId="12" xfId="17" applyNumberFormat="1" applyFont="1" applyFill="1" applyBorder="1" applyAlignment="1">
      <alignment horizontal="right" wrapText="1"/>
    </xf>
    <xf numFmtId="168" fontId="3" fillId="0" borderId="13" xfId="0" applyNumberFormat="1" applyFont="1" applyFill="1" applyBorder="1" applyAlignment="1">
      <alignment horizontal="right" wrapText="1"/>
    </xf>
    <xf numFmtId="0" fontId="3" fillId="2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165" fontId="4" fillId="0" borderId="12" xfId="0" applyNumberFormat="1" applyFont="1" applyFill="1" applyBorder="1" applyAlignment="1">
      <alignment horizontal="right" wrapText="1"/>
    </xf>
    <xf numFmtId="10" fontId="4" fillId="2" borderId="12" xfId="17" applyNumberFormat="1" applyFont="1" applyFill="1" applyBorder="1" applyAlignment="1">
      <alignment horizontal="right" wrapText="1"/>
    </xf>
    <xf numFmtId="10" fontId="4" fillId="0" borderId="12" xfId="17" applyNumberFormat="1" applyFont="1" applyFill="1" applyBorder="1" applyAlignment="1">
      <alignment horizontal="right" wrapText="1"/>
    </xf>
    <xf numFmtId="168" fontId="4" fillId="0" borderId="13" xfId="0" applyNumberFormat="1" applyFont="1" applyFill="1" applyBorder="1" applyAlignment="1">
      <alignment horizontal="right" wrapText="1"/>
    </xf>
    <xf numFmtId="0" fontId="6" fillId="3" borderId="11" xfId="0" applyFont="1" applyFill="1" applyBorder="1" applyAlignment="1">
      <alignment wrapText="1"/>
    </xf>
    <xf numFmtId="165" fontId="6" fillId="3" borderId="12" xfId="0" applyNumberFormat="1" applyFont="1" applyFill="1" applyBorder="1" applyAlignment="1">
      <alignment horizontal="right" wrapText="1"/>
    </xf>
    <xf numFmtId="10" fontId="6" fillId="3" borderId="12" xfId="17" applyNumberFormat="1" applyFont="1" applyFill="1" applyBorder="1" applyAlignment="1">
      <alignment horizontal="right" wrapText="1"/>
    </xf>
    <xf numFmtId="168" fontId="6" fillId="3" borderId="13" xfId="0" applyNumberFormat="1" applyFont="1" applyFill="1" applyBorder="1" applyAlignment="1">
      <alignment horizontal="right" wrapText="1"/>
    </xf>
    <xf numFmtId="0" fontId="3" fillId="2" borderId="11" xfId="0" applyFont="1" applyFill="1" applyBorder="1" applyAlignment="1">
      <alignment/>
    </xf>
    <xf numFmtId="0" fontId="4" fillId="2" borderId="11" xfId="0" applyFont="1" applyFill="1" applyBorder="1" applyAlignment="1">
      <alignment wrapText="1"/>
    </xf>
    <xf numFmtId="165" fontId="4" fillId="2" borderId="12" xfId="0" applyNumberFormat="1" applyFont="1" applyFill="1" applyBorder="1" applyAlignment="1">
      <alignment horizontal="right" wrapText="1"/>
    </xf>
    <xf numFmtId="0" fontId="5" fillId="2" borderId="11" xfId="0" applyFont="1" applyFill="1" applyBorder="1" applyAlignment="1">
      <alignment wrapText="1"/>
    </xf>
    <xf numFmtId="165" fontId="5" fillId="2" borderId="12" xfId="0" applyNumberFormat="1" applyFont="1" applyFill="1" applyBorder="1" applyAlignment="1">
      <alignment horizontal="right" wrapText="1"/>
    </xf>
    <xf numFmtId="10" fontId="5" fillId="0" borderId="12" xfId="17" applyNumberFormat="1" applyFont="1" applyFill="1" applyBorder="1" applyAlignment="1">
      <alignment horizontal="right" wrapText="1"/>
    </xf>
    <xf numFmtId="168" fontId="5" fillId="0" borderId="13" xfId="0" applyNumberFormat="1" applyFont="1" applyFill="1" applyBorder="1" applyAlignment="1">
      <alignment horizontal="right" wrapText="1"/>
    </xf>
    <xf numFmtId="0" fontId="6" fillId="3" borderId="14" xfId="0" applyFont="1" applyFill="1" applyBorder="1" applyAlignment="1">
      <alignment wrapText="1"/>
    </xf>
    <xf numFmtId="165" fontId="6" fillId="3" borderId="15" xfId="0" applyNumberFormat="1" applyFont="1" applyFill="1" applyBorder="1" applyAlignment="1">
      <alignment horizontal="right" wrapText="1"/>
    </xf>
    <xf numFmtId="10" fontId="6" fillId="3" borderId="15" xfId="17" applyNumberFormat="1" applyFont="1" applyFill="1" applyBorder="1" applyAlignment="1">
      <alignment horizontal="right" wrapText="1"/>
    </xf>
    <xf numFmtId="168" fontId="6" fillId="3" borderId="16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left"/>
    </xf>
    <xf numFmtId="0" fontId="1" fillId="2" borderId="11" xfId="0" applyFont="1" applyFill="1" applyBorder="1" applyAlignment="1" applyProtection="1">
      <alignment wrapText="1"/>
      <protection hidden="1"/>
    </xf>
    <xf numFmtId="0" fontId="1" fillId="2" borderId="12" xfId="0" applyFont="1" applyFill="1" applyBorder="1" applyAlignment="1" applyProtection="1">
      <alignment horizontal="center" wrapText="1"/>
      <protection hidden="1"/>
    </xf>
    <xf numFmtId="3" fontId="1" fillId="2" borderId="12" xfId="0" applyNumberFormat="1" applyFont="1" applyFill="1" applyBorder="1" applyAlignment="1" applyProtection="1">
      <alignment horizontal="right" wrapText="1"/>
      <protection hidden="1"/>
    </xf>
    <xf numFmtId="3" fontId="1" fillId="2" borderId="13" xfId="0" applyNumberFormat="1" applyFont="1" applyFill="1" applyBorder="1" applyAlignment="1" applyProtection="1">
      <alignment horizontal="right" wrapText="1"/>
      <protection hidden="1"/>
    </xf>
    <xf numFmtId="3" fontId="1" fillId="2" borderId="13" xfId="0" applyNumberFormat="1" applyFont="1" applyFill="1" applyBorder="1" applyAlignment="1" applyProtection="1">
      <alignment horizontal="right" wrapText="1"/>
      <protection locked="0"/>
    </xf>
    <xf numFmtId="0" fontId="1" fillId="2" borderId="14" xfId="0" applyFont="1" applyFill="1" applyBorder="1" applyAlignment="1" applyProtection="1">
      <alignment wrapText="1"/>
      <protection hidden="1"/>
    </xf>
    <xf numFmtId="0" fontId="1" fillId="2" borderId="15" xfId="0" applyFont="1" applyFill="1" applyBorder="1" applyAlignment="1" applyProtection="1">
      <alignment horizontal="center" wrapText="1"/>
      <protection hidden="1"/>
    </xf>
    <xf numFmtId="3" fontId="1" fillId="2" borderId="15" xfId="0" applyNumberFormat="1" applyFont="1" applyFill="1" applyBorder="1" applyAlignment="1" applyProtection="1">
      <alignment horizontal="right" wrapText="1"/>
      <protection hidden="1"/>
    </xf>
    <xf numFmtId="3" fontId="1" fillId="2" borderId="16" xfId="0" applyNumberFormat="1" applyFont="1" applyFill="1" applyBorder="1" applyAlignment="1" applyProtection="1">
      <alignment horizontal="right" wrapText="1"/>
      <protection hidden="1"/>
    </xf>
    <xf numFmtId="0" fontId="0" fillId="0" borderId="11" xfId="0" applyFont="1" applyFill="1" applyBorder="1" applyAlignment="1" applyProtection="1">
      <alignment wrapText="1"/>
      <protection hidden="1"/>
    </xf>
    <xf numFmtId="0" fontId="0" fillId="0" borderId="12" xfId="0" applyFont="1" applyFill="1" applyBorder="1" applyAlignment="1" applyProtection="1">
      <alignment wrapText="1"/>
      <protection hidden="1"/>
    </xf>
    <xf numFmtId="3" fontId="0" fillId="0" borderId="12" xfId="0" applyNumberFormat="1" applyFont="1" applyFill="1" applyBorder="1" applyAlignment="1" applyProtection="1">
      <alignment wrapText="1"/>
      <protection hidden="1"/>
    </xf>
    <xf numFmtId="3" fontId="0" fillId="0" borderId="13" xfId="0" applyNumberFormat="1" applyFont="1" applyFill="1" applyBorder="1" applyAlignment="1" applyProtection="1">
      <alignment wrapText="1"/>
      <protection hidden="1"/>
    </xf>
    <xf numFmtId="0" fontId="1" fillId="0" borderId="11" xfId="0" applyFont="1" applyFill="1" applyBorder="1" applyAlignment="1" applyProtection="1">
      <alignment wrapText="1"/>
      <protection hidden="1"/>
    </xf>
    <xf numFmtId="3" fontId="1" fillId="0" borderId="12" xfId="0" applyNumberFormat="1" applyFont="1" applyFill="1" applyBorder="1" applyAlignment="1" applyProtection="1">
      <alignment horizontal="right" wrapText="1"/>
      <protection hidden="1"/>
    </xf>
    <xf numFmtId="3" fontId="1" fillId="0" borderId="13" xfId="0" applyNumberFormat="1" applyFont="1" applyFill="1" applyBorder="1" applyAlignment="1" applyProtection="1">
      <alignment horizontal="right" wrapText="1"/>
      <protection hidden="1"/>
    </xf>
    <xf numFmtId="3" fontId="0" fillId="0" borderId="12" xfId="0" applyNumberFormat="1" applyFont="1" applyFill="1" applyBorder="1" applyAlignment="1" applyProtection="1">
      <alignment wrapText="1"/>
      <protection locked="0"/>
    </xf>
    <xf numFmtId="3" fontId="0" fillId="0" borderId="13" xfId="0" applyNumberFormat="1" applyFont="1" applyFill="1" applyBorder="1" applyAlignment="1" applyProtection="1">
      <alignment wrapText="1"/>
      <protection locked="0"/>
    </xf>
    <xf numFmtId="3" fontId="0" fillId="0" borderId="12" xfId="0" applyNumberFormat="1" applyFont="1" applyFill="1" applyBorder="1" applyAlignment="1" applyProtection="1">
      <alignment horizontal="right" wrapText="1"/>
      <protection locked="0"/>
    </xf>
    <xf numFmtId="3" fontId="0" fillId="0" borderId="13" xfId="0" applyNumberFormat="1" applyFont="1" applyFill="1" applyBorder="1" applyAlignment="1" applyProtection="1">
      <alignment horizontal="right" wrapText="1"/>
      <protection locked="0"/>
    </xf>
    <xf numFmtId="0" fontId="0" fillId="0" borderId="12" xfId="0" applyFont="1" applyFill="1" applyBorder="1" applyAlignment="1" applyProtection="1">
      <alignment horizontal="center" wrapText="1"/>
      <protection hidden="1"/>
    </xf>
    <xf numFmtId="3" fontId="0" fillId="0" borderId="12" xfId="0" applyNumberFormat="1" applyFont="1" applyFill="1" applyBorder="1" applyAlignment="1" applyProtection="1">
      <alignment horizontal="right" wrapText="1"/>
      <protection hidden="1"/>
    </xf>
    <xf numFmtId="3" fontId="0" fillId="0" borderId="13" xfId="0" applyNumberFormat="1" applyFont="1" applyFill="1" applyBorder="1" applyAlignment="1" applyProtection="1">
      <alignment horizontal="right" wrapText="1"/>
      <protection hidden="1"/>
    </xf>
    <xf numFmtId="0" fontId="1" fillId="0" borderId="14" xfId="0" applyFont="1" applyFill="1" applyBorder="1" applyAlignment="1" applyProtection="1">
      <alignment wrapText="1"/>
      <protection hidden="1"/>
    </xf>
    <xf numFmtId="3" fontId="1" fillId="0" borderId="15" xfId="0" applyNumberFormat="1" applyFont="1" applyFill="1" applyBorder="1" applyAlignment="1" applyProtection="1">
      <alignment horizontal="right" wrapText="1"/>
      <protection hidden="1"/>
    </xf>
    <xf numFmtId="3" fontId="1" fillId="0" borderId="16" xfId="0" applyNumberFormat="1" applyFont="1" applyFill="1" applyBorder="1" applyAlignment="1" applyProtection="1">
      <alignment horizontal="right" wrapText="1"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12" xfId="0" applyFont="1" applyFill="1" applyBorder="1" applyAlignment="1" applyProtection="1">
      <alignment horizontal="center" wrapText="1"/>
      <protection hidden="1"/>
    </xf>
    <xf numFmtId="3" fontId="0" fillId="0" borderId="0" xfId="0" applyNumberFormat="1" applyFont="1" applyAlignment="1">
      <alignment/>
    </xf>
    <xf numFmtId="0" fontId="1" fillId="0" borderId="15" xfId="0" applyFont="1" applyFill="1" applyBorder="1" applyAlignment="1" applyProtection="1">
      <alignment horizontal="center" wrapText="1"/>
      <protection hidden="1"/>
    </xf>
    <xf numFmtId="0" fontId="0" fillId="0" borderId="17" xfId="0" applyFont="1" applyBorder="1" applyAlignment="1">
      <alignment/>
    </xf>
    <xf numFmtId="0" fontId="1" fillId="2" borderId="11" xfId="0" applyFont="1" applyFill="1" applyBorder="1" applyAlignment="1" applyProtection="1">
      <alignment horizontal="center" wrapText="1"/>
      <protection hidden="1"/>
    </xf>
    <xf numFmtId="0" fontId="1" fillId="2" borderId="13" xfId="0" applyFont="1" applyFill="1" applyBorder="1" applyAlignment="1" applyProtection="1">
      <alignment horizontal="center" wrapText="1"/>
      <protection hidden="1"/>
    </xf>
    <xf numFmtId="0" fontId="0" fillId="2" borderId="11" xfId="0" applyFont="1" applyFill="1" applyBorder="1" applyAlignment="1" applyProtection="1">
      <alignment wrapText="1"/>
      <protection hidden="1"/>
    </xf>
    <xf numFmtId="0" fontId="0" fillId="2" borderId="12" xfId="0" applyFont="1" applyFill="1" applyBorder="1" applyAlignment="1" applyProtection="1">
      <alignment wrapText="1"/>
      <protection hidden="1"/>
    </xf>
    <xf numFmtId="3" fontId="0" fillId="2" borderId="12" xfId="0" applyNumberFormat="1" applyFont="1" applyFill="1" applyBorder="1" applyAlignment="1" applyProtection="1">
      <alignment wrapText="1"/>
      <protection hidden="1"/>
    </xf>
    <xf numFmtId="3" fontId="0" fillId="2" borderId="13" xfId="0" applyNumberFormat="1" applyFont="1" applyFill="1" applyBorder="1" applyAlignment="1" applyProtection="1">
      <alignment wrapText="1"/>
      <protection hidden="1"/>
    </xf>
    <xf numFmtId="0" fontId="0" fillId="2" borderId="12" xfId="0" applyFont="1" applyFill="1" applyBorder="1" applyAlignment="1" applyProtection="1">
      <alignment horizontal="center" wrapText="1"/>
      <protection hidden="1"/>
    </xf>
    <xf numFmtId="3" fontId="0" fillId="2" borderId="12" xfId="0" applyNumberFormat="1" applyFont="1" applyFill="1" applyBorder="1" applyAlignment="1" applyProtection="1">
      <alignment horizontal="right" wrapText="1"/>
      <protection locked="0"/>
    </xf>
    <xf numFmtId="3" fontId="0" fillId="2" borderId="13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Border="1" applyAlignment="1" applyProtection="1">
      <alignment/>
      <protection hidden="1"/>
    </xf>
    <xf numFmtId="0" fontId="0" fillId="0" borderId="18" xfId="0" applyFont="1" applyBorder="1" applyAlignment="1">
      <alignment/>
    </xf>
    <xf numFmtId="3" fontId="0" fillId="0" borderId="0" xfId="0" applyNumberFormat="1" applyFont="1" applyFill="1" applyAlignment="1">
      <alignment/>
    </xf>
    <xf numFmtId="3" fontId="1" fillId="2" borderId="0" xfId="0" applyNumberFormat="1" applyFont="1" applyFill="1" applyBorder="1" applyAlignment="1" applyProtection="1">
      <alignment horizontal="right" wrapText="1"/>
      <protection hidden="1"/>
    </xf>
    <xf numFmtId="0" fontId="0" fillId="0" borderId="19" xfId="0" applyFont="1" applyFill="1" applyBorder="1" applyAlignment="1" applyProtection="1">
      <alignment wrapText="1"/>
      <protection hidden="1"/>
    </xf>
    <xf numFmtId="0" fontId="0" fillId="0" borderId="20" xfId="0" applyFont="1" applyFill="1" applyBorder="1" applyAlignment="1" applyProtection="1">
      <alignment wrapText="1"/>
      <protection hidden="1"/>
    </xf>
    <xf numFmtId="3" fontId="0" fillId="0" borderId="20" xfId="0" applyNumberFormat="1" applyFont="1" applyFill="1" applyBorder="1" applyAlignment="1" applyProtection="1">
      <alignment wrapText="1"/>
      <protection hidden="1"/>
    </xf>
    <xf numFmtId="3" fontId="0" fillId="0" borderId="21" xfId="0" applyNumberFormat="1" applyFont="1" applyFill="1" applyBorder="1" applyAlignment="1" applyProtection="1">
      <alignment wrapText="1"/>
      <protection hidden="1"/>
    </xf>
    <xf numFmtId="3" fontId="0" fillId="2" borderId="12" xfId="0" applyNumberFormat="1" applyFont="1" applyFill="1" applyBorder="1" applyAlignment="1" applyProtection="1">
      <alignment wrapText="1"/>
      <protection locked="0"/>
    </xf>
    <xf numFmtId="3" fontId="0" fillId="2" borderId="13" xfId="0" applyNumberFormat="1" applyFont="1" applyFill="1" applyBorder="1" applyAlignment="1" applyProtection="1">
      <alignment wrapText="1"/>
      <protection locked="0"/>
    </xf>
    <xf numFmtId="3" fontId="0" fillId="0" borderId="12" xfId="0" applyNumberFormat="1" applyFont="1" applyFill="1" applyBorder="1" applyAlignment="1" applyProtection="1">
      <alignment wrapText="1"/>
      <protection hidden="1" locked="0"/>
    </xf>
    <xf numFmtId="3" fontId="0" fillId="0" borderId="13" xfId="0" applyNumberFormat="1" applyFont="1" applyFill="1" applyBorder="1" applyAlignment="1" applyProtection="1">
      <alignment wrapText="1"/>
      <protection hidden="1" locked="0"/>
    </xf>
    <xf numFmtId="3" fontId="2" fillId="0" borderId="22" xfId="0" applyNumberFormat="1" applyFont="1" applyBorder="1" applyAlignment="1">
      <alignment horizontal="right"/>
    </xf>
    <xf numFmtId="3" fontId="2" fillId="0" borderId="23" xfId="0" applyNumberFormat="1" applyFont="1" applyBorder="1" applyAlignment="1">
      <alignment horizontal="right"/>
    </xf>
    <xf numFmtId="3" fontId="2" fillId="0" borderId="24" xfId="0" applyNumberFormat="1" applyFont="1" applyBorder="1" applyAlignment="1">
      <alignment horizontal="right"/>
    </xf>
    <xf numFmtId="3" fontId="2" fillId="0" borderId="25" xfId="0" applyNumberFormat="1" applyFont="1" applyBorder="1" applyAlignment="1">
      <alignment horizontal="right"/>
    </xf>
    <xf numFmtId="0" fontId="9" fillId="0" borderId="26" xfId="0" applyFont="1" applyBorder="1" applyAlignment="1">
      <alignment horizontal="center"/>
    </xf>
    <xf numFmtId="3" fontId="2" fillId="0" borderId="27" xfId="0" applyNumberFormat="1" applyFont="1" applyBorder="1" applyAlignment="1">
      <alignment horizontal="right"/>
    </xf>
    <xf numFmtId="3" fontId="2" fillId="0" borderId="28" xfId="0" applyNumberFormat="1" applyFont="1" applyBorder="1" applyAlignment="1">
      <alignment horizontal="right"/>
    </xf>
    <xf numFmtId="177" fontId="0" fillId="0" borderId="29" xfId="0" applyNumberFormat="1" applyFont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177" fontId="0" fillId="0" borderId="31" xfId="0" applyNumberFormat="1" applyFont="1" applyBorder="1" applyAlignment="1">
      <alignment horizontal="center"/>
    </xf>
    <xf numFmtId="49" fontId="0" fillId="0" borderId="32" xfId="0" applyNumberFormat="1" applyFont="1" applyBorder="1" applyAlignment="1">
      <alignment horizontal="center"/>
    </xf>
    <xf numFmtId="177" fontId="0" fillId="0" borderId="33" xfId="0" applyNumberFormat="1" applyFont="1" applyBorder="1" applyAlignment="1">
      <alignment horizontal="center"/>
    </xf>
    <xf numFmtId="49" fontId="0" fillId="0" borderId="34" xfId="0" applyNumberFormat="1" applyFont="1" applyBorder="1" applyAlignment="1">
      <alignment horizontal="center"/>
    </xf>
    <xf numFmtId="0" fontId="0" fillId="0" borderId="35" xfId="0" applyBorder="1" applyAlignment="1">
      <alignment/>
    </xf>
    <xf numFmtId="177" fontId="0" fillId="0" borderId="35" xfId="0" applyNumberFormat="1" applyBorder="1" applyAlignment="1">
      <alignment/>
    </xf>
    <xf numFmtId="177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177" fontId="0" fillId="0" borderId="37" xfId="0" applyNumberFormat="1" applyBorder="1" applyAlignment="1">
      <alignment/>
    </xf>
    <xf numFmtId="177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177" fontId="0" fillId="0" borderId="39" xfId="0" applyNumberFormat="1" applyBorder="1" applyAlignment="1">
      <alignment/>
    </xf>
    <xf numFmtId="177" fontId="0" fillId="0" borderId="40" xfId="0" applyNumberFormat="1" applyBorder="1" applyAlignment="1">
      <alignment/>
    </xf>
    <xf numFmtId="1" fontId="0" fillId="0" borderId="39" xfId="0" applyNumberFormat="1" applyBorder="1" applyAlignment="1">
      <alignment/>
    </xf>
    <xf numFmtId="1" fontId="0" fillId="0" borderId="40" xfId="0" applyNumberFormat="1" applyBorder="1" applyAlignment="1">
      <alignment/>
    </xf>
    <xf numFmtId="0" fontId="9" fillId="4" borderId="41" xfId="0" applyFont="1" applyFill="1" applyBorder="1" applyAlignment="1">
      <alignment horizontal="center"/>
    </xf>
    <xf numFmtId="0" fontId="9" fillId="4" borderId="42" xfId="0" applyFont="1" applyFill="1" applyBorder="1" applyAlignment="1">
      <alignment horizontal="center"/>
    </xf>
    <xf numFmtId="0" fontId="9" fillId="4" borderId="43" xfId="0" applyFont="1" applyFill="1" applyBorder="1" applyAlignment="1">
      <alignment horizontal="center"/>
    </xf>
    <xf numFmtId="0" fontId="9" fillId="4" borderId="44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9" fillId="4" borderId="45" xfId="0" applyFont="1" applyFill="1" applyBorder="1" applyAlignment="1">
      <alignment horizontal="center"/>
    </xf>
    <xf numFmtId="0" fontId="9" fillId="4" borderId="46" xfId="0" applyFont="1" applyFill="1" applyBorder="1" applyAlignment="1">
      <alignment horizontal="center"/>
    </xf>
    <xf numFmtId="0" fontId="9" fillId="4" borderId="47" xfId="0" applyFont="1" applyFill="1" applyBorder="1" applyAlignment="1">
      <alignment horizontal="center"/>
    </xf>
    <xf numFmtId="0" fontId="9" fillId="4" borderId="48" xfId="0" applyFont="1" applyFill="1" applyBorder="1" applyAlignment="1">
      <alignment horizontal="center"/>
    </xf>
    <xf numFmtId="0" fontId="9" fillId="4" borderId="49" xfId="0" applyFont="1" applyFill="1" applyBorder="1" applyAlignment="1">
      <alignment horizontal="center"/>
    </xf>
    <xf numFmtId="0" fontId="9" fillId="4" borderId="50" xfId="0" applyFont="1" applyFill="1" applyBorder="1" applyAlignment="1">
      <alignment horizontal="center"/>
    </xf>
    <xf numFmtId="0" fontId="1" fillId="4" borderId="51" xfId="0" applyFont="1" applyFill="1" applyBorder="1" applyAlignment="1" applyProtection="1">
      <alignment horizontal="center" wrapText="1"/>
      <protection hidden="1"/>
    </xf>
    <xf numFmtId="0" fontId="1" fillId="4" borderId="52" xfId="0" applyFont="1" applyFill="1" applyBorder="1" applyAlignment="1" applyProtection="1">
      <alignment horizontal="center" wrapText="1"/>
      <protection hidden="1"/>
    </xf>
    <xf numFmtId="0" fontId="1" fillId="4" borderId="53" xfId="0" applyFont="1" applyFill="1" applyBorder="1" applyAlignment="1" applyProtection="1">
      <alignment horizontal="center" wrapText="1"/>
      <protection hidden="1"/>
    </xf>
    <xf numFmtId="0" fontId="1" fillId="4" borderId="46" xfId="0" applyFont="1" applyFill="1" applyBorder="1" applyAlignment="1" applyProtection="1">
      <alignment horizontal="center" wrapText="1"/>
      <protection hidden="1"/>
    </xf>
    <xf numFmtId="0" fontId="1" fillId="4" borderId="47" xfId="0" applyFont="1" applyFill="1" applyBorder="1" applyAlignment="1" applyProtection="1">
      <alignment horizontal="center" wrapText="1"/>
      <protection hidden="1"/>
    </xf>
    <xf numFmtId="0" fontId="1" fillId="4" borderId="48" xfId="0" applyFont="1" applyFill="1" applyBorder="1" applyAlignment="1" applyProtection="1">
      <alignment horizontal="center" wrapText="1"/>
      <protection hidden="1"/>
    </xf>
    <xf numFmtId="0" fontId="1" fillId="4" borderId="19" xfId="0" applyFont="1" applyFill="1" applyBorder="1" applyAlignment="1" applyProtection="1">
      <alignment horizontal="center" wrapText="1"/>
      <protection hidden="1"/>
    </xf>
    <xf numFmtId="0" fontId="1" fillId="4" borderId="20" xfId="0" applyFont="1" applyFill="1" applyBorder="1" applyAlignment="1" applyProtection="1">
      <alignment horizontal="center" wrapText="1"/>
      <protection hidden="1"/>
    </xf>
    <xf numFmtId="0" fontId="1" fillId="4" borderId="21" xfId="0" applyFont="1" applyFill="1" applyBorder="1" applyAlignment="1" applyProtection="1">
      <alignment horizontal="center" wrapText="1"/>
      <protection hidden="1"/>
    </xf>
    <xf numFmtId="0" fontId="1" fillId="4" borderId="11" xfId="0" applyFont="1" applyFill="1" applyBorder="1" applyAlignment="1" applyProtection="1">
      <alignment horizontal="center" wrapText="1"/>
      <protection hidden="1"/>
    </xf>
    <xf numFmtId="0" fontId="1" fillId="4" borderId="12" xfId="0" applyFont="1" applyFill="1" applyBorder="1" applyAlignment="1" applyProtection="1">
      <alignment horizontal="center" wrapText="1"/>
      <protection hidden="1"/>
    </xf>
    <xf numFmtId="3" fontId="1" fillId="4" borderId="12" xfId="0" applyNumberFormat="1" applyFont="1" applyFill="1" applyBorder="1" applyAlignment="1" applyProtection="1">
      <alignment horizontal="center" wrapText="1"/>
      <protection hidden="1"/>
    </xf>
    <xf numFmtId="3" fontId="1" fillId="4" borderId="13" xfId="0" applyNumberFormat="1" applyFont="1" applyFill="1" applyBorder="1" applyAlignment="1" applyProtection="1">
      <alignment horizontal="center" wrapText="1"/>
      <protection hidden="1"/>
    </xf>
    <xf numFmtId="0" fontId="1" fillId="4" borderId="54" xfId="0" applyFont="1" applyFill="1" applyBorder="1" applyAlignment="1">
      <alignment horizontal="center"/>
    </xf>
    <xf numFmtId="0" fontId="1" fillId="4" borderId="54" xfId="0" applyFont="1" applyFill="1" applyBorder="1" applyAlignment="1">
      <alignment/>
    </xf>
    <xf numFmtId="0" fontId="1" fillId="4" borderId="55" xfId="0" applyFont="1" applyFill="1" applyBorder="1" applyAlignment="1">
      <alignment/>
    </xf>
    <xf numFmtId="0" fontId="1" fillId="4" borderId="54" xfId="0" applyFont="1" applyFill="1" applyBorder="1" applyAlignment="1">
      <alignment horizontal="center" vertical="center"/>
    </xf>
    <xf numFmtId="0" fontId="1" fillId="4" borderId="54" xfId="0" applyFont="1" applyFill="1" applyBorder="1" applyAlignment="1">
      <alignment horizontal="center" wrapText="1"/>
    </xf>
    <xf numFmtId="0" fontId="1" fillId="4" borderId="55" xfId="0" applyFont="1" applyFill="1" applyBorder="1" applyAlignment="1">
      <alignment horizontal="center" wrapText="1"/>
    </xf>
    <xf numFmtId="0" fontId="1" fillId="4" borderId="54" xfId="0" applyFont="1" applyFill="1" applyBorder="1" applyAlignment="1">
      <alignment horizontal="center" vertical="center" wrapText="1"/>
    </xf>
    <xf numFmtId="0" fontId="1" fillId="4" borderId="54" xfId="0" applyFont="1" applyFill="1" applyBorder="1" applyAlignment="1">
      <alignment wrapText="1"/>
    </xf>
    <xf numFmtId="0" fontId="1" fillId="4" borderId="55" xfId="0" applyFont="1" applyFill="1" applyBorder="1" applyAlignment="1">
      <alignment wrapText="1"/>
    </xf>
    <xf numFmtId="0" fontId="1" fillId="4" borderId="56" xfId="0" applyFont="1" applyFill="1" applyBorder="1" applyAlignment="1" applyProtection="1">
      <alignment horizontal="center" wrapText="1"/>
      <protection hidden="1"/>
    </xf>
    <xf numFmtId="0" fontId="1" fillId="4" borderId="57" xfId="0" applyFont="1" applyFill="1" applyBorder="1" applyAlignment="1" applyProtection="1">
      <alignment horizontal="center" wrapText="1"/>
      <protection hidden="1"/>
    </xf>
    <xf numFmtId="0" fontId="1" fillId="4" borderId="58" xfId="0" applyFont="1" applyFill="1" applyBorder="1" applyAlignment="1" applyProtection="1">
      <alignment horizontal="center" wrapText="1"/>
      <protection hidden="1"/>
    </xf>
    <xf numFmtId="0" fontId="9" fillId="0" borderId="59" xfId="0" applyFont="1" applyBorder="1" applyAlignment="1" quotePrefix="1">
      <alignment horizontal="center"/>
    </xf>
    <xf numFmtId="0" fontId="9" fillId="0" borderId="60" xfId="0" applyFont="1" applyBorder="1" applyAlignment="1" quotePrefix="1">
      <alignment horizontal="center"/>
    </xf>
    <xf numFmtId="0" fontId="0" fillId="0" borderId="39" xfId="0" applyBorder="1" applyAlignment="1" quotePrefix="1">
      <alignment horizontal="left"/>
    </xf>
    <xf numFmtId="0" fontId="0" fillId="0" borderId="61" xfId="0" applyBorder="1" applyAlignment="1">
      <alignment/>
    </xf>
    <xf numFmtId="1" fontId="0" fillId="0" borderId="61" xfId="0" applyNumberFormat="1" applyBorder="1" applyAlignment="1">
      <alignment/>
    </xf>
    <xf numFmtId="1" fontId="0" fillId="0" borderId="45" xfId="0" applyNumberFormat="1" applyBorder="1" applyAlignment="1">
      <alignment/>
    </xf>
    <xf numFmtId="0" fontId="0" fillId="0" borderId="0" xfId="0" applyFont="1" applyBorder="1" applyAlignment="1">
      <alignment wrapText="1"/>
    </xf>
    <xf numFmtId="0" fontId="4" fillId="4" borderId="62" xfId="0" applyFont="1" applyFill="1" applyBorder="1" applyAlignment="1">
      <alignment horizontal="center" vertical="center" wrapText="1"/>
    </xf>
    <xf numFmtId="0" fontId="4" fillId="4" borderId="6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wrapText="1"/>
    </xf>
    <xf numFmtId="0" fontId="5" fillId="3" borderId="12" xfId="0" applyFont="1" applyFill="1" applyBorder="1" applyAlignment="1">
      <alignment wrapText="1"/>
    </xf>
    <xf numFmtId="0" fontId="5" fillId="3" borderId="13" xfId="0" applyFont="1" applyFill="1" applyBorder="1" applyAlignment="1">
      <alignment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4" fillId="4" borderId="64" xfId="0" applyFont="1" applyFill="1" applyBorder="1" applyAlignment="1">
      <alignment horizontal="center" vertical="center" wrapText="1"/>
    </xf>
    <xf numFmtId="0" fontId="4" fillId="4" borderId="65" xfId="0" applyFont="1" applyFill="1" applyBorder="1" applyAlignment="1">
      <alignment horizontal="center" vertical="center" wrapText="1"/>
    </xf>
    <xf numFmtId="0" fontId="4" fillId="4" borderId="6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59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33" xfId="0" applyFont="1" applyBorder="1" applyAlignment="1">
      <alignment/>
    </xf>
    <xf numFmtId="0" fontId="1" fillId="4" borderId="54" xfId="0" applyFont="1" applyFill="1" applyBorder="1" applyAlignment="1">
      <alignment horizontal="center"/>
    </xf>
    <xf numFmtId="0" fontId="1" fillId="4" borderId="67" xfId="0" applyFont="1" applyFill="1" applyBorder="1" applyAlignment="1">
      <alignment horizontal="center"/>
    </xf>
    <xf numFmtId="0" fontId="1" fillId="4" borderId="47" xfId="0" applyFont="1" applyFill="1" applyBorder="1" applyAlignment="1">
      <alignment horizontal="center"/>
    </xf>
    <xf numFmtId="0" fontId="9" fillId="4" borderId="41" xfId="0" applyFont="1" applyFill="1" applyBorder="1" applyAlignment="1">
      <alignment horizontal="center"/>
    </xf>
    <xf numFmtId="0" fontId="9" fillId="4" borderId="68" xfId="0" applyFont="1" applyFill="1" applyBorder="1" applyAlignment="1">
      <alignment horizontal="center"/>
    </xf>
    <xf numFmtId="0" fontId="9" fillId="4" borderId="42" xfId="0" applyFont="1" applyFill="1" applyBorder="1" applyAlignment="1">
      <alignment horizontal="center"/>
    </xf>
    <xf numFmtId="0" fontId="9" fillId="4" borderId="43" xfId="0" applyFont="1" applyFill="1" applyBorder="1" applyAlignment="1">
      <alignment horizontal="center"/>
    </xf>
    <xf numFmtId="0" fontId="9" fillId="4" borderId="61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IV63"/>
  <sheetViews>
    <sheetView showGridLines="0" showRowColHeaders="0" workbookViewId="0" topLeftCell="A1">
      <pane ySplit="2" topLeftCell="BM42" activePane="bottomLeft" state="frozen"/>
      <selection pane="topLeft" activeCell="A1" sqref="A1"/>
      <selection pane="bottomLeft" activeCell="D50" sqref="D50"/>
    </sheetView>
  </sheetViews>
  <sheetFormatPr defaultColWidth="9.00390625" defaultRowHeight="12.75" zeroHeight="1"/>
  <cols>
    <col min="1" max="1" width="51.625" style="1" bestFit="1" customWidth="1"/>
    <col min="2" max="2" width="6.125" style="2" customWidth="1"/>
    <col min="3" max="3" width="10.875" style="3" bestFit="1" customWidth="1"/>
    <col min="4" max="4" width="10.875" style="3" customWidth="1"/>
    <col min="5" max="5" width="2.75390625" style="6" customWidth="1"/>
    <col min="6" max="16384" width="9.125" style="82" hidden="1" customWidth="1"/>
  </cols>
  <sheetData>
    <row r="1" ht="10.5" customHeight="1" thickBot="1"/>
    <row r="2" spans="1:4" ht="26.25" thickBot="1">
      <c r="A2" s="146" t="s">
        <v>12</v>
      </c>
      <c r="B2" s="147" t="s">
        <v>13</v>
      </c>
      <c r="C2" s="147" t="s">
        <v>14</v>
      </c>
      <c r="D2" s="148" t="s">
        <v>0</v>
      </c>
    </row>
    <row r="3" spans="1:4" ht="13.5" thickBot="1">
      <c r="A3" s="146">
        <v>1</v>
      </c>
      <c r="B3" s="147">
        <v>2</v>
      </c>
      <c r="C3" s="147">
        <v>3</v>
      </c>
      <c r="D3" s="148">
        <v>4</v>
      </c>
    </row>
    <row r="4" spans="1:4" ht="12.75">
      <c r="A4" s="100" t="s">
        <v>15</v>
      </c>
      <c r="B4" s="101" t="s">
        <v>16</v>
      </c>
      <c r="C4" s="102"/>
      <c r="D4" s="103"/>
    </row>
    <row r="5" spans="1:4" ht="12.75">
      <c r="A5" s="53" t="s">
        <v>17</v>
      </c>
      <c r="B5" s="54">
        <v>110</v>
      </c>
      <c r="C5" s="55">
        <f>SUM(C7:C8)</f>
        <v>0</v>
      </c>
      <c r="D5" s="56">
        <f>SUM(D7:D8)</f>
        <v>0</v>
      </c>
    </row>
    <row r="6" spans="1:4" ht="12.75">
      <c r="A6" s="89" t="s">
        <v>18</v>
      </c>
      <c r="B6" s="90" t="s">
        <v>16</v>
      </c>
      <c r="C6" s="91"/>
      <c r="D6" s="92"/>
    </row>
    <row r="7" spans="1:4" ht="12.75">
      <c r="A7" s="89" t="s">
        <v>19</v>
      </c>
      <c r="B7" s="93">
        <v>111</v>
      </c>
      <c r="C7" s="104">
        <v>0</v>
      </c>
      <c r="D7" s="105">
        <v>0</v>
      </c>
    </row>
    <row r="8" spans="1:4" ht="38.25">
      <c r="A8" s="89" t="s">
        <v>20</v>
      </c>
      <c r="B8" s="93">
        <v>112</v>
      </c>
      <c r="C8" s="94">
        <v>0</v>
      </c>
      <c r="D8" s="95">
        <v>0</v>
      </c>
    </row>
    <row r="9" spans="1:256" ht="12.75">
      <c r="A9" s="53" t="s">
        <v>21</v>
      </c>
      <c r="B9" s="54">
        <v>120</v>
      </c>
      <c r="C9" s="55">
        <f>SUM(C11:C13)</f>
        <v>0</v>
      </c>
      <c r="D9" s="56">
        <f>SUM(D11:D13)</f>
        <v>0</v>
      </c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99"/>
      <c r="DW9" s="99"/>
      <c r="DX9" s="99"/>
      <c r="DY9" s="99"/>
      <c r="DZ9" s="99"/>
      <c r="EA9" s="99"/>
      <c r="EB9" s="99"/>
      <c r="EC9" s="99"/>
      <c r="ED9" s="99"/>
      <c r="EE9" s="99"/>
      <c r="EF9" s="99"/>
      <c r="EG9" s="99"/>
      <c r="EH9" s="99"/>
      <c r="EI9" s="99"/>
      <c r="EJ9" s="99"/>
      <c r="EK9" s="99"/>
      <c r="EL9" s="99"/>
      <c r="EM9" s="99"/>
      <c r="EN9" s="99"/>
      <c r="EO9" s="99"/>
      <c r="EP9" s="99"/>
      <c r="EQ9" s="99"/>
      <c r="ER9" s="99"/>
      <c r="ES9" s="99"/>
      <c r="ET9" s="99"/>
      <c r="EU9" s="99"/>
      <c r="EV9" s="99"/>
      <c r="EW9" s="99"/>
      <c r="EX9" s="99"/>
      <c r="EY9" s="99"/>
      <c r="EZ9" s="99"/>
      <c r="FA9" s="99"/>
      <c r="FB9" s="99"/>
      <c r="FC9" s="99"/>
      <c r="FD9" s="99"/>
      <c r="FE9" s="99"/>
      <c r="FF9" s="99"/>
      <c r="FG9" s="99"/>
      <c r="FH9" s="99"/>
      <c r="FI9" s="99"/>
      <c r="FJ9" s="99"/>
      <c r="FK9" s="99"/>
      <c r="FL9" s="99"/>
      <c r="FM9" s="99"/>
      <c r="FN9" s="99"/>
      <c r="FO9" s="99"/>
      <c r="FP9" s="99"/>
      <c r="FQ9" s="99"/>
      <c r="FR9" s="99"/>
      <c r="FS9" s="99"/>
      <c r="FT9" s="99"/>
      <c r="FU9" s="99"/>
      <c r="FV9" s="99"/>
      <c r="FW9" s="99"/>
      <c r="FX9" s="99"/>
      <c r="FY9" s="99"/>
      <c r="FZ9" s="99"/>
      <c r="GA9" s="99"/>
      <c r="GB9" s="99"/>
      <c r="GC9" s="99"/>
      <c r="GD9" s="99"/>
      <c r="GE9" s="99"/>
      <c r="GF9" s="99"/>
      <c r="GG9" s="99"/>
      <c r="GH9" s="99"/>
      <c r="GI9" s="99"/>
      <c r="GJ9" s="99"/>
      <c r="GK9" s="99"/>
      <c r="GL9" s="99"/>
      <c r="GM9" s="99"/>
      <c r="GN9" s="99"/>
      <c r="GO9" s="99"/>
      <c r="GP9" s="99"/>
      <c r="GQ9" s="99"/>
      <c r="GR9" s="99"/>
      <c r="GS9" s="99"/>
      <c r="GT9" s="99"/>
      <c r="GU9" s="99"/>
      <c r="GV9" s="99"/>
      <c r="GW9" s="99"/>
      <c r="GX9" s="99"/>
      <c r="GY9" s="99"/>
      <c r="GZ9" s="99"/>
      <c r="HA9" s="99"/>
      <c r="HB9" s="99"/>
      <c r="HC9" s="99"/>
      <c r="HD9" s="99"/>
      <c r="HE9" s="99"/>
      <c r="HF9" s="99"/>
      <c r="HG9" s="99"/>
      <c r="HH9" s="99"/>
      <c r="HI9" s="99"/>
      <c r="HJ9" s="99"/>
      <c r="HK9" s="99"/>
      <c r="HL9" s="99"/>
      <c r="HM9" s="99"/>
      <c r="HN9" s="99"/>
      <c r="HO9" s="99"/>
      <c r="HP9" s="99"/>
      <c r="HQ9" s="99"/>
      <c r="HR9" s="99"/>
      <c r="HS9" s="99"/>
      <c r="HT9" s="99"/>
      <c r="HU9" s="99"/>
      <c r="HV9" s="99"/>
      <c r="HW9" s="99"/>
      <c r="HX9" s="99"/>
      <c r="HY9" s="99"/>
      <c r="HZ9" s="99"/>
      <c r="IA9" s="99"/>
      <c r="IB9" s="99"/>
      <c r="IC9" s="99"/>
      <c r="ID9" s="99"/>
      <c r="IE9" s="99"/>
      <c r="IF9" s="99"/>
      <c r="IG9" s="99"/>
      <c r="IH9" s="99"/>
      <c r="II9" s="99"/>
      <c r="IJ9" s="99"/>
      <c r="IK9" s="99"/>
      <c r="IL9" s="99"/>
      <c r="IM9" s="99"/>
      <c r="IN9" s="99"/>
      <c r="IO9" s="99"/>
      <c r="IP9" s="99"/>
      <c r="IQ9" s="99"/>
      <c r="IR9" s="99"/>
      <c r="IS9" s="99"/>
      <c r="IT9" s="99"/>
      <c r="IU9" s="99"/>
      <c r="IV9" s="99"/>
    </row>
    <row r="10" spans="1:4" ht="12.75">
      <c r="A10" s="89" t="s">
        <v>18</v>
      </c>
      <c r="B10" s="90" t="s">
        <v>16</v>
      </c>
      <c r="C10" s="91"/>
      <c r="D10" s="92"/>
    </row>
    <row r="11" spans="1:4" ht="12.75">
      <c r="A11" s="89" t="s">
        <v>22</v>
      </c>
      <c r="B11" s="93">
        <v>121</v>
      </c>
      <c r="C11" s="94">
        <v>0</v>
      </c>
      <c r="D11" s="95">
        <v>0</v>
      </c>
    </row>
    <row r="12" spans="1:4" ht="25.5">
      <c r="A12" s="89" t="s">
        <v>23</v>
      </c>
      <c r="B12" s="93">
        <v>122</v>
      </c>
      <c r="C12" s="94">
        <v>0</v>
      </c>
      <c r="D12" s="95">
        <v>0</v>
      </c>
    </row>
    <row r="13" spans="1:4" ht="12.75">
      <c r="A13" s="89" t="s">
        <v>158</v>
      </c>
      <c r="B13" s="93">
        <v>123</v>
      </c>
      <c r="C13" s="94">
        <v>0</v>
      </c>
      <c r="D13" s="95">
        <v>0</v>
      </c>
    </row>
    <row r="14" spans="1:4" ht="12.75">
      <c r="A14" s="89" t="s">
        <v>24</v>
      </c>
      <c r="B14" s="93">
        <v>130</v>
      </c>
      <c r="C14" s="94">
        <v>0</v>
      </c>
      <c r="D14" s="95">
        <v>0</v>
      </c>
    </row>
    <row r="15" spans="1:4" ht="12.75">
      <c r="A15" s="53" t="s">
        <v>25</v>
      </c>
      <c r="B15" s="54">
        <v>140</v>
      </c>
      <c r="C15" s="55">
        <f>SUM(C17:C21)</f>
        <v>0</v>
      </c>
      <c r="D15" s="56">
        <f>SUM(D17:D21)</f>
        <v>0</v>
      </c>
    </row>
    <row r="16" spans="1:4" ht="12.75">
      <c r="A16" s="89" t="s">
        <v>18</v>
      </c>
      <c r="B16" s="90" t="s">
        <v>16</v>
      </c>
      <c r="C16" s="91"/>
      <c r="D16" s="92"/>
    </row>
    <row r="17" spans="1:4" ht="12.75">
      <c r="A17" s="89" t="s">
        <v>26</v>
      </c>
      <c r="B17" s="93">
        <v>141</v>
      </c>
      <c r="C17" s="94">
        <v>0</v>
      </c>
      <c r="D17" s="95">
        <v>0</v>
      </c>
    </row>
    <row r="18" spans="1:4" ht="12.75">
      <c r="A18" s="89" t="s">
        <v>27</v>
      </c>
      <c r="B18" s="93">
        <v>142</v>
      </c>
      <c r="C18" s="94">
        <v>0</v>
      </c>
      <c r="D18" s="95">
        <v>0</v>
      </c>
    </row>
    <row r="19" spans="1:4" ht="12.75">
      <c r="A19" s="89" t="s">
        <v>28</v>
      </c>
      <c r="B19" s="93">
        <v>143</v>
      </c>
      <c r="C19" s="94">
        <v>0</v>
      </c>
      <c r="D19" s="95">
        <v>0</v>
      </c>
    </row>
    <row r="20" spans="1:4" ht="25.5">
      <c r="A20" s="89" t="s">
        <v>29</v>
      </c>
      <c r="B20" s="93">
        <v>144</v>
      </c>
      <c r="C20" s="104">
        <v>0</v>
      </c>
      <c r="D20" s="105">
        <v>0</v>
      </c>
    </row>
    <row r="21" spans="1:4" ht="12.75">
      <c r="A21" s="89" t="s">
        <v>30</v>
      </c>
      <c r="B21" s="93">
        <v>145</v>
      </c>
      <c r="C21" s="94">
        <v>0</v>
      </c>
      <c r="D21" s="95">
        <v>0</v>
      </c>
    </row>
    <row r="22" spans="1:4" ht="12.75">
      <c r="A22" s="89" t="s">
        <v>31</v>
      </c>
      <c r="B22" s="93">
        <v>150</v>
      </c>
      <c r="C22" s="104">
        <v>0</v>
      </c>
      <c r="D22" s="105">
        <v>0</v>
      </c>
    </row>
    <row r="23" spans="1:4" ht="12.75">
      <c r="A23" s="53" t="s">
        <v>32</v>
      </c>
      <c r="B23" s="54">
        <v>190</v>
      </c>
      <c r="C23" s="55">
        <f>C5+C9+C14+C15+C22</f>
        <v>0</v>
      </c>
      <c r="D23" s="56">
        <f>D5+D9+D14+D15+D22</f>
        <v>0</v>
      </c>
    </row>
    <row r="24" spans="1:4" ht="12.75">
      <c r="A24" s="62" t="s">
        <v>33</v>
      </c>
      <c r="B24" s="63" t="s">
        <v>16</v>
      </c>
      <c r="C24" s="64"/>
      <c r="D24" s="65"/>
    </row>
    <row r="25" spans="1:4" ht="12.75">
      <c r="A25" s="53" t="s">
        <v>34</v>
      </c>
      <c r="B25" s="54">
        <v>210</v>
      </c>
      <c r="C25" s="55">
        <f>SUM(C27:C33)</f>
        <v>0</v>
      </c>
      <c r="D25" s="56">
        <f>SUM(D27:D33)</f>
        <v>0</v>
      </c>
    </row>
    <row r="26" spans="1:4" ht="12.75">
      <c r="A26" s="89" t="s">
        <v>18</v>
      </c>
      <c r="B26" s="90" t="s">
        <v>16</v>
      </c>
      <c r="C26" s="91"/>
      <c r="D26" s="92"/>
    </row>
    <row r="27" spans="1:4" ht="25.5">
      <c r="A27" s="89" t="s">
        <v>35</v>
      </c>
      <c r="B27" s="93">
        <v>211</v>
      </c>
      <c r="C27" s="94">
        <v>0</v>
      </c>
      <c r="D27" s="95">
        <v>0</v>
      </c>
    </row>
    <row r="28" spans="1:4" ht="12.75">
      <c r="A28" s="89" t="s">
        <v>36</v>
      </c>
      <c r="B28" s="93">
        <v>212</v>
      </c>
      <c r="C28" s="94">
        <v>0</v>
      </c>
      <c r="D28" s="95">
        <v>0</v>
      </c>
    </row>
    <row r="29" spans="1:4" ht="25.5">
      <c r="A29" s="89" t="s">
        <v>37</v>
      </c>
      <c r="B29" s="93">
        <v>213</v>
      </c>
      <c r="C29" s="94">
        <v>0</v>
      </c>
      <c r="D29" s="95">
        <v>0</v>
      </c>
    </row>
    <row r="30" spans="1:4" ht="12.75">
      <c r="A30" s="89" t="s">
        <v>38</v>
      </c>
      <c r="B30" s="93">
        <v>214</v>
      </c>
      <c r="C30" s="94">
        <v>0</v>
      </c>
      <c r="D30" s="95">
        <v>0</v>
      </c>
    </row>
    <row r="31" spans="1:4" ht="12.75">
      <c r="A31" s="89" t="s">
        <v>39</v>
      </c>
      <c r="B31" s="93">
        <v>215</v>
      </c>
      <c r="C31" s="104">
        <v>0</v>
      </c>
      <c r="D31" s="105">
        <v>0</v>
      </c>
    </row>
    <row r="32" spans="1:4" ht="12.75">
      <c r="A32" s="89" t="s">
        <v>40</v>
      </c>
      <c r="B32" s="93">
        <v>216</v>
      </c>
      <c r="C32" s="94">
        <v>0</v>
      </c>
      <c r="D32" s="95">
        <v>0</v>
      </c>
    </row>
    <row r="33" spans="1:4" ht="12.75">
      <c r="A33" s="89" t="s">
        <v>41</v>
      </c>
      <c r="B33" s="93">
        <v>217</v>
      </c>
      <c r="C33" s="94">
        <v>0</v>
      </c>
      <c r="D33" s="95">
        <v>0</v>
      </c>
    </row>
    <row r="34" spans="1:4" ht="25.5">
      <c r="A34" s="89" t="s">
        <v>42</v>
      </c>
      <c r="B34" s="93">
        <v>220</v>
      </c>
      <c r="C34" s="94">
        <v>0</v>
      </c>
      <c r="D34" s="95">
        <v>0</v>
      </c>
    </row>
    <row r="35" spans="1:4" ht="38.25">
      <c r="A35" s="53" t="s">
        <v>43</v>
      </c>
      <c r="B35" s="54">
        <v>230</v>
      </c>
      <c r="C35" s="55">
        <f>SUM(C37:C41)</f>
        <v>0</v>
      </c>
      <c r="D35" s="56">
        <f>SUM(D37:D41)</f>
        <v>0</v>
      </c>
    </row>
    <row r="36" spans="1:4" ht="12.75">
      <c r="A36" s="89" t="s">
        <v>18</v>
      </c>
      <c r="B36" s="90" t="s">
        <v>16</v>
      </c>
      <c r="C36" s="91"/>
      <c r="D36" s="92"/>
    </row>
    <row r="37" spans="1:4" ht="12.75">
      <c r="A37" s="89" t="s">
        <v>44</v>
      </c>
      <c r="B37" s="93">
        <v>231</v>
      </c>
      <c r="C37" s="104">
        <v>0</v>
      </c>
      <c r="D37" s="105">
        <v>0</v>
      </c>
    </row>
    <row r="38" spans="1:4" ht="12.75">
      <c r="A38" s="89" t="s">
        <v>45</v>
      </c>
      <c r="B38" s="93">
        <v>232</v>
      </c>
      <c r="C38" s="104">
        <v>0</v>
      </c>
      <c r="D38" s="105">
        <v>0</v>
      </c>
    </row>
    <row r="39" spans="1:4" ht="12.75">
      <c r="A39" s="89" t="s">
        <v>46</v>
      </c>
      <c r="B39" s="93">
        <v>233</v>
      </c>
      <c r="C39" s="104">
        <v>0</v>
      </c>
      <c r="D39" s="105">
        <v>0</v>
      </c>
    </row>
    <row r="40" spans="1:4" ht="12.75">
      <c r="A40" s="89" t="s">
        <v>47</v>
      </c>
      <c r="B40" s="93">
        <v>234</v>
      </c>
      <c r="C40" s="104">
        <v>0</v>
      </c>
      <c r="D40" s="105">
        <v>0</v>
      </c>
    </row>
    <row r="41" spans="1:4" ht="12.75">
      <c r="A41" s="89" t="s">
        <v>48</v>
      </c>
      <c r="B41" s="93">
        <v>235</v>
      </c>
      <c r="C41" s="94">
        <v>0</v>
      </c>
      <c r="D41" s="95">
        <v>0</v>
      </c>
    </row>
    <row r="42" spans="1:4" ht="38.25">
      <c r="A42" s="53" t="s">
        <v>49</v>
      </c>
      <c r="B42" s="54">
        <v>240</v>
      </c>
      <c r="C42" s="55">
        <f>SUM(C44:C49)</f>
        <v>0</v>
      </c>
      <c r="D42" s="56">
        <f>SUM(D44:D49)</f>
        <v>0</v>
      </c>
    </row>
    <row r="43" spans="1:4" ht="12.75">
      <c r="A43" s="89" t="s">
        <v>18</v>
      </c>
      <c r="B43" s="90" t="s">
        <v>16</v>
      </c>
      <c r="C43" s="91"/>
      <c r="D43" s="92"/>
    </row>
    <row r="44" spans="1:4" ht="12.75">
      <c r="A44" s="89" t="s">
        <v>44</v>
      </c>
      <c r="B44" s="93">
        <v>241</v>
      </c>
      <c r="C44" s="94">
        <v>0</v>
      </c>
      <c r="D44" s="95">
        <v>0</v>
      </c>
    </row>
    <row r="45" spans="1:4" ht="12.75">
      <c r="A45" s="89" t="s">
        <v>45</v>
      </c>
      <c r="B45" s="93">
        <v>242</v>
      </c>
      <c r="C45" s="94">
        <v>0</v>
      </c>
      <c r="D45" s="95">
        <v>0</v>
      </c>
    </row>
    <row r="46" spans="1:4" ht="12.75">
      <c r="A46" s="89" t="s">
        <v>46</v>
      </c>
      <c r="B46" s="93">
        <v>243</v>
      </c>
      <c r="C46" s="104">
        <v>0</v>
      </c>
      <c r="D46" s="105">
        <v>0</v>
      </c>
    </row>
    <row r="47" spans="1:4" ht="25.5">
      <c r="A47" s="89" t="s">
        <v>50</v>
      </c>
      <c r="B47" s="93">
        <v>244</v>
      </c>
      <c r="C47" s="104">
        <v>0</v>
      </c>
      <c r="D47" s="105">
        <v>0</v>
      </c>
    </row>
    <row r="48" spans="1:4" ht="12.75">
      <c r="A48" s="89" t="s">
        <v>47</v>
      </c>
      <c r="B48" s="93">
        <v>245</v>
      </c>
      <c r="C48" s="94">
        <v>0</v>
      </c>
      <c r="D48" s="95">
        <v>0</v>
      </c>
    </row>
    <row r="49" spans="1:4" ht="12.75">
      <c r="A49" s="89" t="s">
        <v>48</v>
      </c>
      <c r="B49" s="93">
        <v>246</v>
      </c>
      <c r="C49" s="94">
        <v>0</v>
      </c>
      <c r="D49" s="95">
        <v>0</v>
      </c>
    </row>
    <row r="50" spans="1:4" ht="12.75">
      <c r="A50" s="53" t="s">
        <v>51</v>
      </c>
      <c r="B50" s="54">
        <v>250</v>
      </c>
      <c r="C50" s="55">
        <f>SUM(C52:C54)</f>
        <v>0</v>
      </c>
      <c r="D50" s="56">
        <f>SUM(D52:D54)</f>
        <v>0</v>
      </c>
    </row>
    <row r="51" spans="1:4" ht="12.75">
      <c r="A51" s="89" t="s">
        <v>18</v>
      </c>
      <c r="B51" s="90" t="s">
        <v>16</v>
      </c>
      <c r="C51" s="91"/>
      <c r="D51" s="92"/>
    </row>
    <row r="52" spans="1:4" ht="25.5">
      <c r="A52" s="89" t="s">
        <v>52</v>
      </c>
      <c r="B52" s="93">
        <v>251</v>
      </c>
      <c r="C52" s="104">
        <v>0</v>
      </c>
      <c r="D52" s="105">
        <v>0</v>
      </c>
    </row>
    <row r="53" spans="1:4" ht="12.75">
      <c r="A53" s="89" t="s">
        <v>53</v>
      </c>
      <c r="B53" s="93">
        <v>252</v>
      </c>
      <c r="C53" s="94">
        <v>0</v>
      </c>
      <c r="D53" s="95">
        <v>0</v>
      </c>
    </row>
    <row r="54" spans="1:4" ht="12.75">
      <c r="A54" s="89" t="s">
        <v>54</v>
      </c>
      <c r="B54" s="93">
        <v>253</v>
      </c>
      <c r="C54" s="94">
        <v>0</v>
      </c>
      <c r="D54" s="95">
        <v>0</v>
      </c>
    </row>
    <row r="55" spans="1:4" ht="12.75">
      <c r="A55" s="53" t="s">
        <v>55</v>
      </c>
      <c r="B55" s="54">
        <v>260</v>
      </c>
      <c r="C55" s="55">
        <f>SUM(C57:C60)</f>
        <v>0</v>
      </c>
      <c r="D55" s="56">
        <f>SUM(D57:D60)</f>
        <v>0</v>
      </c>
    </row>
    <row r="56" spans="1:4" ht="12.75">
      <c r="A56" s="89" t="s">
        <v>18</v>
      </c>
      <c r="B56" s="90" t="s">
        <v>16</v>
      </c>
      <c r="C56" s="91"/>
      <c r="D56" s="92"/>
    </row>
    <row r="57" spans="1:4" ht="12.75">
      <c r="A57" s="89" t="s">
        <v>56</v>
      </c>
      <c r="B57" s="93">
        <v>261</v>
      </c>
      <c r="C57" s="94">
        <v>0</v>
      </c>
      <c r="D57" s="95">
        <v>0</v>
      </c>
    </row>
    <row r="58" spans="1:4" ht="12.75">
      <c r="A58" s="89" t="s">
        <v>57</v>
      </c>
      <c r="B58" s="93">
        <v>262</v>
      </c>
      <c r="C58" s="94">
        <v>0</v>
      </c>
      <c r="D58" s="95">
        <v>0</v>
      </c>
    </row>
    <row r="59" spans="1:4" ht="12.75">
      <c r="A59" s="89" t="s">
        <v>58</v>
      </c>
      <c r="B59" s="93">
        <v>263</v>
      </c>
      <c r="C59" s="94">
        <v>0</v>
      </c>
      <c r="D59" s="95">
        <v>0</v>
      </c>
    </row>
    <row r="60" spans="1:4" ht="12.75">
      <c r="A60" s="89" t="s">
        <v>59</v>
      </c>
      <c r="B60" s="93">
        <v>264</v>
      </c>
      <c r="C60" s="94">
        <v>0</v>
      </c>
      <c r="D60" s="95">
        <v>0</v>
      </c>
    </row>
    <row r="61" spans="1:4" ht="12.75">
      <c r="A61" s="89" t="s">
        <v>60</v>
      </c>
      <c r="B61" s="93">
        <v>270</v>
      </c>
      <c r="C61" s="104">
        <v>0</v>
      </c>
      <c r="D61" s="105">
        <v>0</v>
      </c>
    </row>
    <row r="62" spans="1:4" ht="12.75">
      <c r="A62" s="53" t="s">
        <v>61</v>
      </c>
      <c r="B62" s="54">
        <v>290</v>
      </c>
      <c r="C62" s="55">
        <f>C25+C34+C35+C42+C50+C55+C61</f>
        <v>0</v>
      </c>
      <c r="D62" s="56">
        <f>D25+D34+D35+D42+D50+D55+D61</f>
        <v>0</v>
      </c>
    </row>
    <row r="63" spans="1:4" ht="13.5" thickBot="1">
      <c r="A63" s="58" t="s">
        <v>62</v>
      </c>
      <c r="B63" s="59">
        <v>300</v>
      </c>
      <c r="C63" s="60">
        <f>C23+C62</f>
        <v>0</v>
      </c>
      <c r="D63" s="61">
        <f>D23+D62</f>
        <v>0</v>
      </c>
    </row>
    <row r="64" ht="10.5" customHeight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</sheetData>
  <printOptions horizontalCentered="1"/>
  <pageMargins left="0.7874015748031497" right="0.7874015748031497" top="0.984251968503937" bottom="0.984251968503937" header="0.5118110236220472" footer="0.5118110236220472"/>
  <pageSetup horizontalDpi="240" verticalDpi="240" orientation="portrait" paperSize="9" r:id="rId1"/>
  <headerFooter alignWithMargins="0">
    <oddHeader>&amp;C&amp;A&amp;RСтраница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1"/>
  <dimension ref="A2:E46"/>
  <sheetViews>
    <sheetView showGridLines="0" workbookViewId="0" topLeftCell="A1">
      <pane ySplit="2" topLeftCell="BM29" activePane="bottomLeft" state="frozen"/>
      <selection pane="topLeft" activeCell="A1" sqref="A1"/>
      <selection pane="bottomLeft" activeCell="C33" sqref="C33"/>
    </sheetView>
  </sheetViews>
  <sheetFormatPr defaultColWidth="9.00390625" defaultRowHeight="12.75" zeroHeight="1"/>
  <cols>
    <col min="1" max="1" width="51.625" style="1" bestFit="1" customWidth="1"/>
    <col min="2" max="2" width="6.125" style="2" customWidth="1"/>
    <col min="3" max="3" width="10.875" style="3" bestFit="1" customWidth="1"/>
    <col min="4" max="4" width="10.875" style="3" customWidth="1"/>
    <col min="5" max="5" width="2.75390625" style="6" customWidth="1"/>
    <col min="6" max="16384" width="9.125" style="6" hidden="1" customWidth="1"/>
  </cols>
  <sheetData>
    <row r="1" ht="10.5" customHeight="1" thickBot="1"/>
    <row r="2" spans="1:4" ht="25.5">
      <c r="A2" s="143" t="s">
        <v>1</v>
      </c>
      <c r="B2" s="144" t="s">
        <v>13</v>
      </c>
      <c r="C2" s="144" t="s">
        <v>14</v>
      </c>
      <c r="D2" s="145" t="s">
        <v>0</v>
      </c>
    </row>
    <row r="3" spans="1:4" ht="12.75">
      <c r="A3" s="165">
        <v>1</v>
      </c>
      <c r="B3" s="166">
        <v>2</v>
      </c>
      <c r="C3" s="166">
        <v>3</v>
      </c>
      <c r="D3" s="167">
        <v>4</v>
      </c>
    </row>
    <row r="4" spans="1:4" ht="12.75">
      <c r="A4" s="62" t="s">
        <v>63</v>
      </c>
      <c r="B4" s="63" t="s">
        <v>16</v>
      </c>
      <c r="C4" s="64" t="s">
        <v>16</v>
      </c>
      <c r="D4" s="65" t="s">
        <v>16</v>
      </c>
    </row>
    <row r="5" spans="1:4" ht="12.75">
      <c r="A5" s="62" t="s">
        <v>2</v>
      </c>
      <c r="B5" s="73">
        <v>410</v>
      </c>
      <c r="C5" s="106">
        <v>0</v>
      </c>
      <c r="D5" s="107">
        <v>0</v>
      </c>
    </row>
    <row r="6" spans="1:5" s="82" customFormat="1" ht="12.75">
      <c r="A6" s="62" t="s">
        <v>3</v>
      </c>
      <c r="B6" s="73">
        <v>420</v>
      </c>
      <c r="C6" s="106">
        <v>0</v>
      </c>
      <c r="D6" s="107">
        <v>0</v>
      </c>
      <c r="E6" s="81"/>
    </row>
    <row r="7" spans="1:4" ht="12.75">
      <c r="A7" s="66" t="s">
        <v>4</v>
      </c>
      <c r="B7" s="83">
        <v>430</v>
      </c>
      <c r="C7" s="67">
        <f>SUM(C9:C10)</f>
        <v>0</v>
      </c>
      <c r="D7" s="68">
        <f>SUM(D9:D10)</f>
        <v>0</v>
      </c>
    </row>
    <row r="8" spans="1:4" ht="12.75">
      <c r="A8" s="62" t="s">
        <v>18</v>
      </c>
      <c r="B8" s="63" t="s">
        <v>16</v>
      </c>
      <c r="C8" s="64" t="s">
        <v>16</v>
      </c>
      <c r="D8" s="65" t="s">
        <v>16</v>
      </c>
    </row>
    <row r="9" spans="1:4" ht="25.5">
      <c r="A9" s="62" t="s">
        <v>64</v>
      </c>
      <c r="B9" s="73">
        <v>431</v>
      </c>
      <c r="C9" s="69">
        <v>0</v>
      </c>
      <c r="D9" s="70">
        <v>0</v>
      </c>
    </row>
    <row r="10" spans="1:4" ht="25.5">
      <c r="A10" s="62" t="s">
        <v>65</v>
      </c>
      <c r="B10" s="73">
        <v>432</v>
      </c>
      <c r="C10" s="71">
        <v>0</v>
      </c>
      <c r="D10" s="72">
        <v>0</v>
      </c>
    </row>
    <row r="11" spans="1:5" ht="12.75">
      <c r="A11" s="62" t="s">
        <v>5</v>
      </c>
      <c r="B11" s="73">
        <v>440</v>
      </c>
      <c r="C11" s="71">
        <v>0</v>
      </c>
      <c r="D11" s="72">
        <v>0</v>
      </c>
      <c r="E11" s="84"/>
    </row>
    <row r="12" spans="1:4" ht="12.75">
      <c r="A12" s="62" t="s">
        <v>66</v>
      </c>
      <c r="B12" s="73">
        <v>441</v>
      </c>
      <c r="C12" s="69">
        <v>0</v>
      </c>
      <c r="D12" s="70">
        <v>0</v>
      </c>
    </row>
    <row r="13" spans="1:4" ht="12.75">
      <c r="A13" s="62" t="s">
        <v>67</v>
      </c>
      <c r="B13" s="73">
        <v>450</v>
      </c>
      <c r="C13" s="71">
        <v>0</v>
      </c>
      <c r="D13" s="72">
        <v>0</v>
      </c>
    </row>
    <row r="14" spans="1:4" ht="12.75">
      <c r="A14" s="62" t="s">
        <v>6</v>
      </c>
      <c r="B14" s="73">
        <v>460</v>
      </c>
      <c r="C14" s="71">
        <v>0</v>
      </c>
      <c r="D14" s="72">
        <v>0</v>
      </c>
    </row>
    <row r="15" spans="1:4" ht="12.75">
      <c r="A15" s="62" t="s">
        <v>7</v>
      </c>
      <c r="B15" s="73">
        <v>465</v>
      </c>
      <c r="C15" s="71">
        <v>0</v>
      </c>
      <c r="D15" s="72">
        <v>0</v>
      </c>
    </row>
    <row r="16" spans="1:5" ht="12.75">
      <c r="A16" s="62" t="s">
        <v>68</v>
      </c>
      <c r="B16" s="73">
        <v>470</v>
      </c>
      <c r="C16" s="71">
        <v>0</v>
      </c>
      <c r="D16" s="72">
        <v>0</v>
      </c>
      <c r="E16" s="84"/>
    </row>
    <row r="17" spans="1:4" ht="12.75">
      <c r="A17" s="62" t="s">
        <v>69</v>
      </c>
      <c r="B17" s="73">
        <v>475</v>
      </c>
      <c r="C17" s="71">
        <v>0</v>
      </c>
      <c r="D17" s="72">
        <v>0</v>
      </c>
    </row>
    <row r="18" spans="1:4" ht="12.75">
      <c r="A18" s="66" t="s">
        <v>70</v>
      </c>
      <c r="B18" s="83">
        <v>490</v>
      </c>
      <c r="C18" s="67">
        <f>SUM(C5:C7)+SUM(C11:C17)</f>
        <v>0</v>
      </c>
      <c r="D18" s="68">
        <f>SUM(D5:D7)+SUM(D11:D17)</f>
        <v>0</v>
      </c>
    </row>
    <row r="19" spans="1:4" ht="12.75">
      <c r="A19" s="62" t="s">
        <v>71</v>
      </c>
      <c r="B19" s="73" t="s">
        <v>16</v>
      </c>
      <c r="C19" s="74" t="s">
        <v>16</v>
      </c>
      <c r="D19" s="75" t="s">
        <v>16</v>
      </c>
    </row>
    <row r="20" spans="1:4" ht="12.75">
      <c r="A20" s="66" t="s">
        <v>72</v>
      </c>
      <c r="B20" s="83">
        <v>510</v>
      </c>
      <c r="C20" s="67">
        <f>SUM(C22:C23)</f>
        <v>0</v>
      </c>
      <c r="D20" s="68">
        <f>SUM(D22:D23)</f>
        <v>0</v>
      </c>
    </row>
    <row r="21" spans="1:4" ht="12.75">
      <c r="A21" s="62" t="s">
        <v>18</v>
      </c>
      <c r="B21" s="63" t="s">
        <v>16</v>
      </c>
      <c r="C21" s="64" t="s">
        <v>16</v>
      </c>
      <c r="D21" s="65" t="s">
        <v>16</v>
      </c>
    </row>
    <row r="22" spans="1:4" ht="25.5">
      <c r="A22" s="62" t="s">
        <v>73</v>
      </c>
      <c r="B22" s="73">
        <v>511</v>
      </c>
      <c r="C22" s="69">
        <v>0</v>
      </c>
      <c r="D22" s="72">
        <v>0</v>
      </c>
    </row>
    <row r="23" spans="1:4" ht="25.5">
      <c r="A23" s="62" t="s">
        <v>74</v>
      </c>
      <c r="B23" s="73">
        <v>512</v>
      </c>
      <c r="C23" s="71">
        <v>0</v>
      </c>
      <c r="D23" s="72">
        <v>0</v>
      </c>
    </row>
    <row r="24" spans="1:4" ht="12.75">
      <c r="A24" s="62" t="s">
        <v>75</v>
      </c>
      <c r="B24" s="73">
        <v>520</v>
      </c>
      <c r="C24" s="71">
        <v>0</v>
      </c>
      <c r="D24" s="72">
        <v>0</v>
      </c>
    </row>
    <row r="25" spans="1:4" ht="12.75">
      <c r="A25" s="66" t="s">
        <v>76</v>
      </c>
      <c r="B25" s="83">
        <v>590</v>
      </c>
      <c r="C25" s="67">
        <f>C20+C24</f>
        <v>0</v>
      </c>
      <c r="D25" s="68">
        <f>D20+D24</f>
        <v>0</v>
      </c>
    </row>
    <row r="26" spans="1:4" ht="12.75">
      <c r="A26" s="62" t="s">
        <v>77</v>
      </c>
      <c r="B26" s="73" t="s">
        <v>16</v>
      </c>
      <c r="C26" s="74" t="s">
        <v>16</v>
      </c>
      <c r="D26" s="75" t="s">
        <v>16</v>
      </c>
    </row>
    <row r="27" spans="1:4" ht="12.75">
      <c r="A27" s="66" t="s">
        <v>78</v>
      </c>
      <c r="B27" s="83">
        <v>610</v>
      </c>
      <c r="C27" s="67">
        <f>SUM(C29:C30)</f>
        <v>0</v>
      </c>
      <c r="D27" s="68">
        <f>SUM(D29:D30)</f>
        <v>0</v>
      </c>
    </row>
    <row r="28" spans="1:4" ht="12.75">
      <c r="A28" s="62" t="s">
        <v>18</v>
      </c>
      <c r="B28" s="63" t="s">
        <v>16</v>
      </c>
      <c r="C28" s="64" t="s">
        <v>16</v>
      </c>
      <c r="D28" s="65" t="s">
        <v>16</v>
      </c>
    </row>
    <row r="29" spans="1:4" ht="25.5">
      <c r="A29" s="62" t="s">
        <v>79</v>
      </c>
      <c r="B29" s="73">
        <v>611</v>
      </c>
      <c r="C29" s="69">
        <v>0</v>
      </c>
      <c r="D29" s="72">
        <v>0</v>
      </c>
    </row>
    <row r="30" spans="1:4" ht="25.5">
      <c r="A30" s="62" t="s">
        <v>80</v>
      </c>
      <c r="B30" s="73">
        <v>612</v>
      </c>
      <c r="C30" s="71">
        <v>0</v>
      </c>
      <c r="D30" s="72">
        <v>0</v>
      </c>
    </row>
    <row r="31" spans="1:4" ht="12.75">
      <c r="A31" s="66" t="s">
        <v>8</v>
      </c>
      <c r="B31" s="83">
        <v>620</v>
      </c>
      <c r="C31" s="67">
        <f>SUM(C33:C40)</f>
        <v>0</v>
      </c>
      <c r="D31" s="68">
        <f>SUM(D33:D40)</f>
        <v>0</v>
      </c>
    </row>
    <row r="32" spans="1:4" ht="12.75">
      <c r="A32" s="62" t="s">
        <v>18</v>
      </c>
      <c r="B32" s="63" t="s">
        <v>16</v>
      </c>
      <c r="C32" s="64" t="s">
        <v>16</v>
      </c>
      <c r="D32" s="65" t="s">
        <v>16</v>
      </c>
    </row>
    <row r="33" spans="1:4" ht="12.75">
      <c r="A33" s="62" t="s">
        <v>81</v>
      </c>
      <c r="B33" s="73">
        <v>621</v>
      </c>
      <c r="C33" s="71">
        <v>0</v>
      </c>
      <c r="D33" s="72">
        <v>0</v>
      </c>
    </row>
    <row r="34" spans="1:4" ht="12.75">
      <c r="A34" s="62" t="s">
        <v>82</v>
      </c>
      <c r="B34" s="73">
        <v>622</v>
      </c>
      <c r="C34" s="71">
        <v>0</v>
      </c>
      <c r="D34" s="72">
        <v>0</v>
      </c>
    </row>
    <row r="35" spans="1:4" ht="25.5">
      <c r="A35" s="62" t="s">
        <v>83</v>
      </c>
      <c r="B35" s="73">
        <v>623</v>
      </c>
      <c r="C35" s="69">
        <v>0</v>
      </c>
      <c r="D35" s="70">
        <v>0</v>
      </c>
    </row>
    <row r="36" spans="1:4" ht="12.75">
      <c r="A36" s="62" t="s">
        <v>84</v>
      </c>
      <c r="B36" s="73">
        <v>624</v>
      </c>
      <c r="C36" s="71">
        <v>0</v>
      </c>
      <c r="D36" s="72">
        <v>0</v>
      </c>
    </row>
    <row r="37" spans="1:4" ht="25.5">
      <c r="A37" s="62" t="s">
        <v>85</v>
      </c>
      <c r="B37" s="73">
        <v>625</v>
      </c>
      <c r="C37" s="71">
        <v>0</v>
      </c>
      <c r="D37" s="72">
        <v>0</v>
      </c>
    </row>
    <row r="38" spans="1:4" ht="12.75">
      <c r="A38" s="62" t="s">
        <v>86</v>
      </c>
      <c r="B38" s="73">
        <v>626</v>
      </c>
      <c r="C38" s="71">
        <v>0</v>
      </c>
      <c r="D38" s="72">
        <v>0</v>
      </c>
    </row>
    <row r="39" spans="1:4" ht="12.75">
      <c r="A39" s="62" t="s">
        <v>87</v>
      </c>
      <c r="B39" s="73">
        <v>627</v>
      </c>
      <c r="C39" s="71">
        <v>0</v>
      </c>
      <c r="D39" s="72">
        <v>0</v>
      </c>
    </row>
    <row r="40" spans="1:5" ht="12.75">
      <c r="A40" s="62" t="s">
        <v>88</v>
      </c>
      <c r="B40" s="73">
        <v>628</v>
      </c>
      <c r="C40" s="71">
        <v>0</v>
      </c>
      <c r="D40" s="72">
        <v>0</v>
      </c>
      <c r="E40" s="84"/>
    </row>
    <row r="41" spans="1:4" ht="25.5">
      <c r="A41" s="62" t="s">
        <v>9</v>
      </c>
      <c r="B41" s="73">
        <v>630</v>
      </c>
      <c r="C41" s="71">
        <v>0</v>
      </c>
      <c r="D41" s="72">
        <v>0</v>
      </c>
    </row>
    <row r="42" spans="1:4" ht="12.75">
      <c r="A42" s="62" t="s">
        <v>10</v>
      </c>
      <c r="B42" s="73">
        <v>640</v>
      </c>
      <c r="C42" s="71">
        <v>0</v>
      </c>
      <c r="D42" s="72">
        <v>0</v>
      </c>
    </row>
    <row r="43" spans="1:4" ht="12.75">
      <c r="A43" s="62" t="s">
        <v>89</v>
      </c>
      <c r="B43" s="73">
        <v>650</v>
      </c>
      <c r="C43" s="69">
        <v>0</v>
      </c>
      <c r="D43" s="70">
        <v>0</v>
      </c>
    </row>
    <row r="44" spans="1:4" ht="12.75">
      <c r="A44" s="62" t="s">
        <v>90</v>
      </c>
      <c r="B44" s="73">
        <v>660</v>
      </c>
      <c r="C44" s="69">
        <v>0</v>
      </c>
      <c r="D44" s="70">
        <v>0</v>
      </c>
    </row>
    <row r="45" spans="1:4" ht="12.75">
      <c r="A45" s="66" t="s">
        <v>91</v>
      </c>
      <c r="B45" s="83">
        <v>690</v>
      </c>
      <c r="C45" s="67">
        <f>C27+C31+C41+C42+C43+C44</f>
        <v>0</v>
      </c>
      <c r="D45" s="68">
        <f>D27+D31+D41+D42+D43+D44</f>
        <v>0</v>
      </c>
    </row>
    <row r="46" spans="1:4" ht="13.5" thickBot="1">
      <c r="A46" s="76" t="s">
        <v>11</v>
      </c>
      <c r="B46" s="85">
        <v>699</v>
      </c>
      <c r="C46" s="77">
        <f>C18+C25+C45</f>
        <v>0</v>
      </c>
      <c r="D46" s="78">
        <f>D18+D25+D45</f>
        <v>0</v>
      </c>
    </row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</sheetData>
  <printOptions horizontalCentered="1"/>
  <pageMargins left="0.7874015748031497" right="0.7874015748031497" top="0.984251968503937" bottom="0.984251968503937" header="0.5118110236220472" footer="0.5118110236220472"/>
  <pageSetup horizontalDpi="240" verticalDpi="240" orientation="portrait" paperSize="9" r:id="rId1"/>
  <headerFooter alignWithMargins="0">
    <oddHeader>&amp;C&amp;A&amp;RСтраница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E32"/>
  <sheetViews>
    <sheetView showGridLines="0" workbookViewId="0" topLeftCell="A1">
      <selection activeCell="A1" sqref="A1"/>
    </sheetView>
  </sheetViews>
  <sheetFormatPr defaultColWidth="9.00390625" defaultRowHeight="12.75" zeroHeight="1"/>
  <cols>
    <col min="1" max="1" width="61.375" style="6" customWidth="1"/>
    <col min="2" max="2" width="4.625" style="6" bestFit="1" customWidth="1"/>
    <col min="3" max="3" width="13.875" style="6" customWidth="1"/>
    <col min="4" max="4" width="14.875" style="6" customWidth="1"/>
    <col min="5" max="16384" width="0" style="6" hidden="1" customWidth="1"/>
  </cols>
  <sheetData>
    <row r="1" spans="1:4" s="86" customFormat="1" ht="25.5">
      <c r="A1" s="149" t="s">
        <v>92</v>
      </c>
      <c r="B1" s="150" t="s">
        <v>13</v>
      </c>
      <c r="C1" s="150" t="s">
        <v>218</v>
      </c>
      <c r="D1" s="151" t="s">
        <v>219</v>
      </c>
    </row>
    <row r="2" spans="1:4" s="82" customFormat="1" ht="12.75">
      <c r="A2" s="87">
        <v>1</v>
      </c>
      <c r="B2" s="54">
        <v>2</v>
      </c>
      <c r="C2" s="54">
        <v>3</v>
      </c>
      <c r="D2" s="88">
        <v>4</v>
      </c>
    </row>
    <row r="3" spans="1:4" s="82" customFormat="1" ht="38.25">
      <c r="A3" s="53" t="s">
        <v>93</v>
      </c>
      <c r="B3" s="54">
        <v>10</v>
      </c>
      <c r="C3" s="55">
        <f>SUM(C5:C7)</f>
        <v>0</v>
      </c>
      <c r="D3" s="56">
        <f>SUM(D5:D7)</f>
        <v>0</v>
      </c>
    </row>
    <row r="4" spans="1:4" s="82" customFormat="1" ht="12.75">
      <c r="A4" s="89" t="s">
        <v>94</v>
      </c>
      <c r="B4" s="90" t="s">
        <v>16</v>
      </c>
      <c r="C4" s="91" t="s">
        <v>16</v>
      </c>
      <c r="D4" s="92" t="s">
        <v>16</v>
      </c>
    </row>
    <row r="5" spans="1:5" s="82" customFormat="1" ht="12.75">
      <c r="A5" s="89" t="s">
        <v>16</v>
      </c>
      <c r="B5" s="93">
        <v>11</v>
      </c>
      <c r="C5" s="94">
        <v>0</v>
      </c>
      <c r="D5" s="95">
        <v>0</v>
      </c>
      <c r="E5" s="96"/>
    </row>
    <row r="6" spans="1:4" s="82" customFormat="1" ht="12.75">
      <c r="A6" s="89" t="s">
        <v>16</v>
      </c>
      <c r="B6" s="93">
        <v>12</v>
      </c>
      <c r="C6" s="94">
        <v>0</v>
      </c>
      <c r="D6" s="95">
        <v>0</v>
      </c>
    </row>
    <row r="7" spans="1:4" s="82" customFormat="1" ht="12.75">
      <c r="A7" s="89" t="s">
        <v>16</v>
      </c>
      <c r="B7" s="93">
        <v>13</v>
      </c>
      <c r="C7" s="94">
        <v>0</v>
      </c>
      <c r="D7" s="95">
        <v>0</v>
      </c>
    </row>
    <row r="8" spans="1:4" s="82" customFormat="1" ht="12.75">
      <c r="A8" s="53" t="s">
        <v>95</v>
      </c>
      <c r="B8" s="54">
        <v>20</v>
      </c>
      <c r="C8" s="55">
        <f>SUM(C10:C12)</f>
        <v>0</v>
      </c>
      <c r="D8" s="56">
        <f>SUM(D10:D12)</f>
        <v>0</v>
      </c>
    </row>
    <row r="9" spans="1:4" s="82" customFormat="1" ht="12.75">
      <c r="A9" s="89" t="s">
        <v>96</v>
      </c>
      <c r="B9" s="90" t="s">
        <v>16</v>
      </c>
      <c r="C9" s="91" t="s">
        <v>16</v>
      </c>
      <c r="D9" s="92" t="s">
        <v>16</v>
      </c>
    </row>
    <row r="10" spans="1:4" s="82" customFormat="1" ht="12.75">
      <c r="A10" s="89" t="s">
        <v>16</v>
      </c>
      <c r="B10" s="93">
        <v>21</v>
      </c>
      <c r="C10" s="94">
        <v>0</v>
      </c>
      <c r="D10" s="95">
        <v>0</v>
      </c>
    </row>
    <row r="11" spans="1:4" s="82" customFormat="1" ht="12.75">
      <c r="A11" s="89" t="s">
        <v>16</v>
      </c>
      <c r="B11" s="93">
        <v>22</v>
      </c>
      <c r="C11" s="94">
        <v>0</v>
      </c>
      <c r="D11" s="95">
        <v>0</v>
      </c>
    </row>
    <row r="12" spans="1:4" s="82" customFormat="1" ht="12.75">
      <c r="A12" s="89" t="s">
        <v>16</v>
      </c>
      <c r="B12" s="93">
        <v>23</v>
      </c>
      <c r="C12" s="94">
        <v>0</v>
      </c>
      <c r="D12" s="95">
        <v>0</v>
      </c>
    </row>
    <row r="13" spans="1:4" s="82" customFormat="1" ht="12.75">
      <c r="A13" s="53" t="s">
        <v>157</v>
      </c>
      <c r="B13" s="54">
        <v>29</v>
      </c>
      <c r="C13" s="55">
        <f>C3-C8</f>
        <v>0</v>
      </c>
      <c r="D13" s="56">
        <f>D3-D8</f>
        <v>0</v>
      </c>
    </row>
    <row r="14" spans="1:4" s="82" customFormat="1" ht="12.75">
      <c r="A14" s="89" t="s">
        <v>97</v>
      </c>
      <c r="B14" s="93">
        <v>30</v>
      </c>
      <c r="C14" s="94">
        <v>0</v>
      </c>
      <c r="D14" s="95">
        <v>0</v>
      </c>
    </row>
    <row r="15" spans="1:4" s="82" customFormat="1" ht="12.75">
      <c r="A15" s="89" t="s">
        <v>98</v>
      </c>
      <c r="B15" s="93">
        <v>40</v>
      </c>
      <c r="C15" s="94">
        <v>0</v>
      </c>
      <c r="D15" s="95">
        <v>0</v>
      </c>
    </row>
    <row r="16" spans="1:4" s="82" customFormat="1" ht="12.75">
      <c r="A16" s="53" t="s">
        <v>99</v>
      </c>
      <c r="B16" s="54">
        <v>50</v>
      </c>
      <c r="C16" s="55">
        <f>C3-C8-C14-C15</f>
        <v>0</v>
      </c>
      <c r="D16" s="56">
        <f>D3-D8-D14-D15</f>
        <v>0</v>
      </c>
    </row>
    <row r="17" spans="1:4" s="82" customFormat="1" ht="12.75">
      <c r="A17" s="152" t="s">
        <v>100</v>
      </c>
      <c r="B17" s="153" t="s">
        <v>16</v>
      </c>
      <c r="C17" s="154" t="s">
        <v>16</v>
      </c>
      <c r="D17" s="155" t="s">
        <v>16</v>
      </c>
    </row>
    <row r="18" spans="1:4" s="82" customFormat="1" ht="12.75">
      <c r="A18" s="89" t="s">
        <v>101</v>
      </c>
      <c r="B18" s="93">
        <v>60</v>
      </c>
      <c r="C18" s="94">
        <v>0</v>
      </c>
      <c r="D18" s="95">
        <v>0</v>
      </c>
    </row>
    <row r="19" spans="1:4" s="82" customFormat="1" ht="12.75">
      <c r="A19" s="89" t="s">
        <v>102</v>
      </c>
      <c r="B19" s="93">
        <v>70</v>
      </c>
      <c r="C19" s="94">
        <v>0</v>
      </c>
      <c r="D19" s="95">
        <v>0</v>
      </c>
    </row>
    <row r="20" spans="1:4" s="82" customFormat="1" ht="12.75">
      <c r="A20" s="89" t="s">
        <v>103</v>
      </c>
      <c r="B20" s="93">
        <v>80</v>
      </c>
      <c r="C20" s="94">
        <v>0</v>
      </c>
      <c r="D20" s="95">
        <v>0</v>
      </c>
    </row>
    <row r="21" spans="1:4" s="82" customFormat="1" ht="12.75">
      <c r="A21" s="89" t="s">
        <v>104</v>
      </c>
      <c r="B21" s="93">
        <v>90</v>
      </c>
      <c r="C21" s="94">
        <v>0</v>
      </c>
      <c r="D21" s="95">
        <v>0</v>
      </c>
    </row>
    <row r="22" spans="1:4" s="82" customFormat="1" ht="12.75">
      <c r="A22" s="89" t="s">
        <v>105</v>
      </c>
      <c r="B22" s="93">
        <v>100</v>
      </c>
      <c r="C22" s="94">
        <v>0</v>
      </c>
      <c r="D22" s="95">
        <v>0</v>
      </c>
    </row>
    <row r="23" spans="1:4" s="82" customFormat="1" ht="12.75">
      <c r="A23" s="152" t="s">
        <v>106</v>
      </c>
      <c r="B23" s="153" t="s">
        <v>16</v>
      </c>
      <c r="C23" s="154" t="s">
        <v>16</v>
      </c>
      <c r="D23" s="155" t="s">
        <v>16</v>
      </c>
    </row>
    <row r="24" spans="1:4" s="82" customFormat="1" ht="12.75">
      <c r="A24" s="89" t="s">
        <v>107</v>
      </c>
      <c r="B24" s="93">
        <v>120</v>
      </c>
      <c r="C24" s="94">
        <v>0</v>
      </c>
      <c r="D24" s="95">
        <v>0</v>
      </c>
    </row>
    <row r="25" spans="1:4" s="82" customFormat="1" ht="12.75">
      <c r="A25" s="89" t="s">
        <v>108</v>
      </c>
      <c r="B25" s="93">
        <v>130</v>
      </c>
      <c r="C25" s="94">
        <v>0</v>
      </c>
      <c r="D25" s="95">
        <v>0</v>
      </c>
    </row>
    <row r="26" spans="1:4" s="82" customFormat="1" ht="25.5">
      <c r="A26" s="53" t="s">
        <v>109</v>
      </c>
      <c r="B26" s="54">
        <v>140</v>
      </c>
      <c r="C26" s="55">
        <f>C16+C18-C19+C20+C21-C22+C24-C25</f>
        <v>0</v>
      </c>
      <c r="D26" s="57">
        <f>D16+D18-D19+D20+D21-D22+D24-D25</f>
        <v>0</v>
      </c>
    </row>
    <row r="27" spans="1:4" s="82" customFormat="1" ht="12.75">
      <c r="A27" s="89" t="s">
        <v>110</v>
      </c>
      <c r="B27" s="93">
        <v>150</v>
      </c>
      <c r="C27" s="94">
        <v>0</v>
      </c>
      <c r="D27" s="95">
        <v>0</v>
      </c>
    </row>
    <row r="28" spans="1:4" s="82" customFormat="1" ht="12.75">
      <c r="A28" s="53" t="s">
        <v>111</v>
      </c>
      <c r="B28" s="54">
        <v>160</v>
      </c>
      <c r="C28" s="55">
        <f>C26-C27</f>
        <v>0</v>
      </c>
      <c r="D28" s="56">
        <f>D26-D27</f>
        <v>0</v>
      </c>
    </row>
    <row r="29" spans="1:4" s="82" customFormat="1" ht="12.75">
      <c r="A29" s="152" t="s">
        <v>112</v>
      </c>
      <c r="B29" s="153" t="s">
        <v>16</v>
      </c>
      <c r="C29" s="154" t="s">
        <v>16</v>
      </c>
      <c r="D29" s="155" t="s">
        <v>16</v>
      </c>
    </row>
    <row r="30" spans="1:4" s="82" customFormat="1" ht="12.75">
      <c r="A30" s="89" t="s">
        <v>113</v>
      </c>
      <c r="B30" s="93">
        <v>170</v>
      </c>
      <c r="C30" s="94">
        <v>0</v>
      </c>
      <c r="D30" s="95">
        <v>0</v>
      </c>
    </row>
    <row r="31" spans="1:4" s="82" customFormat="1" ht="12.75">
      <c r="A31" s="89" t="s">
        <v>114</v>
      </c>
      <c r="B31" s="93">
        <v>180</v>
      </c>
      <c r="C31" s="94">
        <v>0</v>
      </c>
      <c r="D31" s="95">
        <v>0</v>
      </c>
    </row>
    <row r="32" spans="1:4" s="97" customFormat="1" ht="26.25" thickBot="1">
      <c r="A32" s="58" t="s">
        <v>115</v>
      </c>
      <c r="B32" s="59">
        <v>190</v>
      </c>
      <c r="C32" s="60">
        <f>C28+C30-C31</f>
        <v>0</v>
      </c>
      <c r="D32" s="61">
        <f>D28+D30-D31</f>
        <v>0</v>
      </c>
    </row>
    <row r="33" ht="12.75"/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B1:G10"/>
  <sheetViews>
    <sheetView showGridLines="0" showRowColHeaders="0" tabSelected="1" workbookViewId="0" topLeftCell="A1">
      <selection activeCell="C4" sqref="C4"/>
    </sheetView>
  </sheetViews>
  <sheetFormatPr defaultColWidth="9.00390625" defaultRowHeight="12.75" zeroHeight="1"/>
  <cols>
    <col min="1" max="1" width="2.625" style="6" customWidth="1"/>
    <col min="2" max="2" width="22.25390625" style="6" bestFit="1" customWidth="1"/>
    <col min="3" max="3" width="14.75390625" style="6" customWidth="1"/>
    <col min="4" max="4" width="12.625" style="6" customWidth="1"/>
    <col min="5" max="5" width="22.00390625" style="6" bestFit="1" customWidth="1"/>
    <col min="6" max="6" width="14.625" style="6" customWidth="1"/>
    <col min="7" max="7" width="13.75390625" style="6" customWidth="1"/>
    <col min="8" max="8" width="2.375" style="20" customWidth="1"/>
    <col min="9" max="16384" width="0" style="6" hidden="1" customWidth="1"/>
  </cols>
  <sheetData>
    <row r="1" spans="2:7" ht="15.75" thickBot="1">
      <c r="B1" s="19" t="s">
        <v>178</v>
      </c>
      <c r="C1" s="20"/>
      <c r="D1" s="20"/>
      <c r="E1" s="20"/>
      <c r="F1" s="20"/>
      <c r="G1" s="20"/>
    </row>
    <row r="2" spans="2:7" ht="26.25" thickBot="1">
      <c r="B2" s="146" t="s">
        <v>116</v>
      </c>
      <c r="C2" s="147" t="s">
        <v>14</v>
      </c>
      <c r="D2" s="148" t="s">
        <v>0</v>
      </c>
      <c r="E2" s="147" t="s">
        <v>117</v>
      </c>
      <c r="F2" s="147" t="s">
        <v>14</v>
      </c>
      <c r="G2" s="148" t="s">
        <v>0</v>
      </c>
    </row>
    <row r="3" spans="2:7" ht="13.5" thickBot="1">
      <c r="B3" s="7">
        <v>1</v>
      </c>
      <c r="C3" s="8">
        <v>2</v>
      </c>
      <c r="D3" s="9">
        <v>3</v>
      </c>
      <c r="E3" s="8">
        <v>4</v>
      </c>
      <c r="F3" s="8">
        <v>5</v>
      </c>
      <c r="G3" s="9">
        <v>6</v>
      </c>
    </row>
    <row r="4" spans="2:7" ht="38.25">
      <c r="B4" s="10" t="s">
        <v>125</v>
      </c>
      <c r="C4" s="12">
        <f>Актив!C50+Актив!C55</f>
        <v>0</v>
      </c>
      <c r="D4" s="14">
        <f>Актив!D50+Актив!D55</f>
        <v>0</v>
      </c>
      <c r="E4" s="11" t="s">
        <v>126</v>
      </c>
      <c r="F4" s="12">
        <f>Пассив!C29+Пассив!C30</f>
        <v>0</v>
      </c>
      <c r="G4" s="14">
        <f>SUM(Пассив!D29:D30)</f>
        <v>0</v>
      </c>
    </row>
    <row r="5" spans="2:7" ht="25.5">
      <c r="B5" s="10" t="s">
        <v>123</v>
      </c>
      <c r="C5" s="12">
        <f>Актив!C35+Актив!C42</f>
        <v>0</v>
      </c>
      <c r="D5" s="14">
        <f>Актив!D35+Актив!D42</f>
        <v>0</v>
      </c>
      <c r="E5" s="11" t="s">
        <v>124</v>
      </c>
      <c r="F5" s="12">
        <f>Пассив!C31</f>
        <v>0</v>
      </c>
      <c r="G5" s="14">
        <f>Пассив!D31</f>
        <v>0</v>
      </c>
    </row>
    <row r="6" spans="2:7" ht="25.5">
      <c r="B6" s="10" t="s">
        <v>34</v>
      </c>
      <c r="C6" s="12">
        <f>Актив!C25</f>
        <v>0</v>
      </c>
      <c r="D6" s="14">
        <f>Актив!D25</f>
        <v>0</v>
      </c>
      <c r="E6" s="11" t="s">
        <v>128</v>
      </c>
      <c r="F6" s="12">
        <f>Пассив!C41+Пассив!C42+Пассив!C43+Пассив!C44</f>
        <v>0</v>
      </c>
      <c r="G6" s="14">
        <f>Пассив!D41+Пассив!D42+Пассив!D43+Пассив!D44</f>
        <v>0</v>
      </c>
    </row>
    <row r="7" spans="2:7" ht="25.5">
      <c r="B7" s="10" t="s">
        <v>127</v>
      </c>
      <c r="C7" s="12">
        <f>Актив!C34+Актив!C61</f>
        <v>0</v>
      </c>
      <c r="D7" s="14">
        <f>Актив!D34+Актив!D61</f>
        <v>0</v>
      </c>
      <c r="E7" s="11" t="s">
        <v>122</v>
      </c>
      <c r="F7" s="12">
        <f>Пассив!C25</f>
        <v>0</v>
      </c>
      <c r="G7" s="14">
        <f>Пассив!D25</f>
        <v>0</v>
      </c>
    </row>
    <row r="8" spans="2:7" ht="30" customHeight="1">
      <c r="B8" s="10" t="s">
        <v>118</v>
      </c>
      <c r="C8" s="12">
        <f>Актив!C23</f>
        <v>0</v>
      </c>
      <c r="D8" s="14">
        <f>Актив!D23</f>
        <v>0</v>
      </c>
      <c r="E8" s="11" t="s">
        <v>119</v>
      </c>
      <c r="F8" s="12">
        <f>Пассив!C18</f>
        <v>0</v>
      </c>
      <c r="G8" s="14">
        <f>Пассив!D18</f>
        <v>0</v>
      </c>
    </row>
    <row r="9" spans="2:7" ht="13.5" thickBot="1">
      <c r="B9" s="15" t="s">
        <v>129</v>
      </c>
      <c r="C9" s="16">
        <f>C8+C7+C5+C6+C4</f>
        <v>0</v>
      </c>
      <c r="D9" s="17">
        <f>D8+D7+D5+D6+D4</f>
        <v>0</v>
      </c>
      <c r="E9" s="18" t="s">
        <v>130</v>
      </c>
      <c r="F9" s="16">
        <f>SUM(F4:F8)</f>
        <v>0</v>
      </c>
      <c r="G9" s="17">
        <f>SUM(G4:G8)</f>
        <v>0</v>
      </c>
    </row>
    <row r="10" spans="2:7" ht="12.75">
      <c r="B10" s="20"/>
      <c r="C10" s="98"/>
      <c r="D10" s="98"/>
      <c r="E10" s="20"/>
      <c r="F10" s="20"/>
      <c r="G10" s="20"/>
    </row>
  </sheetData>
  <printOptions/>
  <pageMargins left="0.75" right="0.75" top="1" bottom="1" header="0.5" footer="0.5"/>
  <pageSetup fitToHeight="1" fitToWidth="1" horizontalDpi="300" verticalDpi="3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B1:J47"/>
  <sheetViews>
    <sheetView showGridLines="0" showRowColHeaders="0" workbookViewId="0" topLeftCell="A1">
      <pane ySplit="5" topLeftCell="BM24" activePane="bottomLeft" state="frozen"/>
      <selection pane="topLeft" activeCell="A1" sqref="A1"/>
      <selection pane="bottomLeft" activeCell="D10" sqref="D10"/>
    </sheetView>
  </sheetViews>
  <sheetFormatPr defaultColWidth="9.00390625" defaultRowHeight="12.75" zeroHeight="1"/>
  <cols>
    <col min="1" max="1" width="3.25390625" style="4" customWidth="1"/>
    <col min="2" max="2" width="36.375" style="4" customWidth="1"/>
    <col min="3" max="8" width="10.25390625" style="4" customWidth="1"/>
    <col min="9" max="9" width="8.375" style="4" customWidth="1"/>
    <col min="10" max="10" width="4.875" style="4" customWidth="1"/>
    <col min="11" max="16384" width="0" style="4" hidden="1" customWidth="1"/>
  </cols>
  <sheetData>
    <row r="1" ht="16.5" thickBot="1">
      <c r="B1" s="21" t="s">
        <v>180</v>
      </c>
    </row>
    <row r="2" spans="2:9" ht="12">
      <c r="B2" s="187" t="s">
        <v>188</v>
      </c>
      <c r="C2" s="180" t="s">
        <v>131</v>
      </c>
      <c r="D2" s="181"/>
      <c r="E2" s="181"/>
      <c r="F2" s="180" t="s">
        <v>132</v>
      </c>
      <c r="G2" s="181"/>
      <c r="H2" s="181"/>
      <c r="I2" s="182"/>
    </row>
    <row r="3" spans="2:9" ht="12">
      <c r="B3" s="188"/>
      <c r="C3" s="175" t="s">
        <v>189</v>
      </c>
      <c r="D3" s="175" t="s">
        <v>190</v>
      </c>
      <c r="E3" s="175" t="s">
        <v>191</v>
      </c>
      <c r="F3" s="175" t="s">
        <v>189</v>
      </c>
      <c r="G3" s="175" t="s">
        <v>190</v>
      </c>
      <c r="H3" s="175" t="s">
        <v>191</v>
      </c>
      <c r="I3" s="183" t="s">
        <v>134</v>
      </c>
    </row>
    <row r="4" spans="2:9" ht="21.75" customHeight="1">
      <c r="B4" s="189"/>
      <c r="C4" s="176"/>
      <c r="D4" s="176" t="s">
        <v>135</v>
      </c>
      <c r="E4" s="176"/>
      <c r="F4" s="176"/>
      <c r="G4" s="176" t="s">
        <v>135</v>
      </c>
      <c r="H4" s="176"/>
      <c r="I4" s="183"/>
    </row>
    <row r="5" spans="2:9" ht="12">
      <c r="B5" s="22">
        <v>1</v>
      </c>
      <c r="C5" s="23">
        <v>2</v>
      </c>
      <c r="D5" s="23">
        <v>3</v>
      </c>
      <c r="E5" s="23">
        <v>4</v>
      </c>
      <c r="F5" s="23">
        <v>5</v>
      </c>
      <c r="G5" s="23">
        <v>6</v>
      </c>
      <c r="H5" s="23">
        <v>7</v>
      </c>
      <c r="I5" s="24">
        <v>8</v>
      </c>
    </row>
    <row r="6" spans="2:9" ht="13.5" customHeight="1">
      <c r="B6" s="184" t="s">
        <v>116</v>
      </c>
      <c r="C6" s="185"/>
      <c r="D6" s="185"/>
      <c r="E6" s="185"/>
      <c r="F6" s="185"/>
      <c r="G6" s="185"/>
      <c r="H6" s="185"/>
      <c r="I6" s="186"/>
    </row>
    <row r="7" spans="2:9" ht="13.5" customHeight="1">
      <c r="B7" s="177" t="s">
        <v>120</v>
      </c>
      <c r="C7" s="178"/>
      <c r="D7" s="178"/>
      <c r="E7" s="178"/>
      <c r="F7" s="178"/>
      <c r="G7" s="178"/>
      <c r="H7" s="178"/>
      <c r="I7" s="179"/>
    </row>
    <row r="8" spans="2:10" ht="13.5" customHeight="1">
      <c r="B8" s="25" t="s">
        <v>55</v>
      </c>
      <c r="C8" s="26">
        <f>Актив!C55</f>
        <v>0</v>
      </c>
      <c r="D8" s="26">
        <f>Актив!D55</f>
        <v>0</v>
      </c>
      <c r="E8" s="27">
        <f aca="true" t="shared" si="0" ref="E8:E47">D8-C8</f>
        <v>0</v>
      </c>
      <c r="F8" s="28">
        <f>IF(C$23=0,0,C8/C$23)</f>
        <v>0</v>
      </c>
      <c r="G8" s="28">
        <f>IF(C$23=0,0,D8/D$23)</f>
        <v>0</v>
      </c>
      <c r="H8" s="29">
        <f>G8-F8</f>
        <v>0</v>
      </c>
      <c r="I8" s="30">
        <f>IF(F8=0,0,G8/F8)</f>
        <v>0</v>
      </c>
      <c r="J8" s="5"/>
    </row>
    <row r="9" spans="2:9" ht="13.5" customHeight="1">
      <c r="B9" s="25" t="s">
        <v>136</v>
      </c>
      <c r="C9" s="26">
        <f>Актив!C50</f>
        <v>0</v>
      </c>
      <c r="D9" s="26">
        <f>Актив!D50</f>
        <v>0</v>
      </c>
      <c r="E9" s="27">
        <f t="shared" si="0"/>
        <v>0</v>
      </c>
      <c r="F9" s="28">
        <f aca="true" t="shared" si="1" ref="F9:G19">IF(C$23=0,0,C9/C$23)</f>
        <v>0</v>
      </c>
      <c r="G9" s="28">
        <f aca="true" t="shared" si="2" ref="G9:G17">IF(C$23=0,0,D9/D$23)</f>
        <v>0</v>
      </c>
      <c r="H9" s="29">
        <f aca="true" t="shared" si="3" ref="H9:H47">G9-F9</f>
        <v>0</v>
      </c>
      <c r="I9" s="30">
        <f aca="true" t="shared" si="4" ref="I9:I47">IF(F9=0,0,G9/F9)</f>
        <v>0</v>
      </c>
    </row>
    <row r="10" spans="2:9" ht="13.5" customHeight="1">
      <c r="B10" s="25" t="s">
        <v>123</v>
      </c>
      <c r="C10" s="26">
        <f>Актив!C35+Актив!C42</f>
        <v>0</v>
      </c>
      <c r="D10" s="26">
        <f>Актив!D35+Актив!D42</f>
        <v>0</v>
      </c>
      <c r="E10" s="27">
        <f t="shared" si="0"/>
        <v>0</v>
      </c>
      <c r="F10" s="28">
        <f t="shared" si="1"/>
        <v>0</v>
      </c>
      <c r="G10" s="28">
        <f t="shared" si="2"/>
        <v>0</v>
      </c>
      <c r="H10" s="29">
        <f t="shared" si="3"/>
        <v>0</v>
      </c>
      <c r="I10" s="30">
        <f t="shared" si="4"/>
        <v>0</v>
      </c>
    </row>
    <row r="11" spans="2:9" ht="13.5" customHeight="1">
      <c r="B11" s="25" t="s">
        <v>137</v>
      </c>
      <c r="C11" s="26">
        <f>Актив!C37+Актив!C44</f>
        <v>0</v>
      </c>
      <c r="D11" s="26">
        <f>Актив!D37+Актив!D44</f>
        <v>0</v>
      </c>
      <c r="E11" s="27">
        <f t="shared" si="0"/>
        <v>0</v>
      </c>
      <c r="F11" s="28">
        <f t="shared" si="1"/>
        <v>0</v>
      </c>
      <c r="G11" s="28">
        <f t="shared" si="2"/>
        <v>0</v>
      </c>
      <c r="H11" s="29">
        <f t="shared" si="3"/>
        <v>0</v>
      </c>
      <c r="I11" s="30">
        <f t="shared" si="4"/>
        <v>0</v>
      </c>
    </row>
    <row r="12" spans="2:9" ht="13.5" customHeight="1">
      <c r="B12" s="25" t="s">
        <v>34</v>
      </c>
      <c r="C12" s="26">
        <f>Актив!C25</f>
        <v>0</v>
      </c>
      <c r="D12" s="26">
        <f>Актив!D25</f>
        <v>0</v>
      </c>
      <c r="E12" s="27">
        <f t="shared" si="0"/>
        <v>0</v>
      </c>
      <c r="F12" s="28">
        <f t="shared" si="1"/>
        <v>0</v>
      </c>
      <c r="G12" s="28">
        <f t="shared" si="2"/>
        <v>0</v>
      </c>
      <c r="H12" s="29">
        <f t="shared" si="3"/>
        <v>0</v>
      </c>
      <c r="I12" s="30">
        <f t="shared" si="4"/>
        <v>0</v>
      </c>
    </row>
    <row r="13" spans="2:9" ht="13.5" customHeight="1">
      <c r="B13" s="25" t="s">
        <v>185</v>
      </c>
      <c r="C13" s="26">
        <f>Актив!C30+Актив!C31</f>
        <v>0</v>
      </c>
      <c r="D13" s="26">
        <f>Актив!D30+Актив!D31</f>
        <v>0</v>
      </c>
      <c r="E13" s="27">
        <f t="shared" si="0"/>
        <v>0</v>
      </c>
      <c r="F13" s="28">
        <f t="shared" si="1"/>
        <v>0</v>
      </c>
      <c r="G13" s="28">
        <f t="shared" si="2"/>
        <v>0</v>
      </c>
      <c r="H13" s="29">
        <f t="shared" si="3"/>
        <v>0</v>
      </c>
      <c r="I13" s="30">
        <f t="shared" si="4"/>
        <v>0</v>
      </c>
    </row>
    <row r="14" spans="2:9" ht="13.5" customHeight="1">
      <c r="B14" s="31" t="s">
        <v>186</v>
      </c>
      <c r="C14" s="27">
        <f>Актив!C27</f>
        <v>0</v>
      </c>
      <c r="D14" s="27">
        <f>Актив!D27</f>
        <v>0</v>
      </c>
      <c r="E14" s="27">
        <f t="shared" si="0"/>
        <v>0</v>
      </c>
      <c r="F14" s="28">
        <f t="shared" si="1"/>
        <v>0</v>
      </c>
      <c r="G14" s="28">
        <f t="shared" si="2"/>
        <v>0</v>
      </c>
      <c r="H14" s="29">
        <f t="shared" si="3"/>
        <v>0</v>
      </c>
      <c r="I14" s="30">
        <f t="shared" si="4"/>
        <v>0</v>
      </c>
    </row>
    <row r="15" spans="2:9" ht="13.5" customHeight="1">
      <c r="B15" s="31" t="s">
        <v>187</v>
      </c>
      <c r="C15" s="27">
        <f>Актив!C28+Актив!C29+Актив!C32+Актив!C33</f>
        <v>0</v>
      </c>
      <c r="D15" s="27">
        <f>Актив!D28+Актив!D29+Актив!D32+Актив!D33</f>
        <v>0</v>
      </c>
      <c r="E15" s="27">
        <f t="shared" si="0"/>
        <v>0</v>
      </c>
      <c r="F15" s="28">
        <f t="shared" si="1"/>
        <v>0</v>
      </c>
      <c r="G15" s="28">
        <f t="shared" si="2"/>
        <v>0</v>
      </c>
      <c r="H15" s="29">
        <f t="shared" si="3"/>
        <v>0</v>
      </c>
      <c r="I15" s="30">
        <f t="shared" si="4"/>
        <v>0</v>
      </c>
    </row>
    <row r="16" spans="2:9" ht="13.5" customHeight="1">
      <c r="B16" s="31" t="s">
        <v>127</v>
      </c>
      <c r="C16" s="27">
        <f>Актив!C34+Актив!C61</f>
        <v>0</v>
      </c>
      <c r="D16" s="27">
        <f>Актив!D34+Актив!D61</f>
        <v>0</v>
      </c>
      <c r="E16" s="27">
        <f t="shared" si="0"/>
        <v>0</v>
      </c>
      <c r="F16" s="28">
        <f t="shared" si="1"/>
        <v>0</v>
      </c>
      <c r="G16" s="28">
        <f t="shared" si="2"/>
        <v>0</v>
      </c>
      <c r="H16" s="29">
        <f t="shared" si="3"/>
        <v>0</v>
      </c>
      <c r="I16" s="30">
        <f t="shared" si="4"/>
        <v>0</v>
      </c>
    </row>
    <row r="17" spans="2:9" ht="13.5" customHeight="1">
      <c r="B17" s="32" t="s">
        <v>138</v>
      </c>
      <c r="C17" s="33">
        <f>Актив!C62</f>
        <v>0</v>
      </c>
      <c r="D17" s="33">
        <f>Актив!D62</f>
        <v>0</v>
      </c>
      <c r="E17" s="33">
        <f t="shared" si="0"/>
        <v>0</v>
      </c>
      <c r="F17" s="34">
        <f t="shared" si="1"/>
        <v>0</v>
      </c>
      <c r="G17" s="34">
        <f t="shared" si="2"/>
        <v>0</v>
      </c>
      <c r="H17" s="35">
        <f t="shared" si="3"/>
        <v>0</v>
      </c>
      <c r="I17" s="36">
        <f t="shared" si="4"/>
        <v>0</v>
      </c>
    </row>
    <row r="18" spans="2:9" ht="13.5" customHeight="1">
      <c r="B18" s="177" t="s">
        <v>118</v>
      </c>
      <c r="C18" s="178"/>
      <c r="D18" s="178"/>
      <c r="E18" s="178"/>
      <c r="F18" s="178"/>
      <c r="G18" s="178"/>
      <c r="H18" s="178"/>
      <c r="I18" s="179"/>
    </row>
    <row r="19" spans="2:9" ht="13.5" customHeight="1">
      <c r="B19" s="31" t="s">
        <v>139</v>
      </c>
      <c r="C19" s="27">
        <f>Актив!C9</f>
        <v>0</v>
      </c>
      <c r="D19" s="27">
        <f>Актив!D9</f>
        <v>0</v>
      </c>
      <c r="E19" s="27">
        <f t="shared" si="0"/>
        <v>0</v>
      </c>
      <c r="F19" s="28">
        <f t="shared" si="1"/>
        <v>0</v>
      </c>
      <c r="G19" s="28">
        <f t="shared" si="1"/>
        <v>0</v>
      </c>
      <c r="H19" s="29">
        <f t="shared" si="3"/>
        <v>0</v>
      </c>
      <c r="I19" s="30">
        <f t="shared" si="4"/>
        <v>0</v>
      </c>
    </row>
    <row r="20" spans="2:9" ht="13.5" customHeight="1">
      <c r="B20" s="31" t="s">
        <v>140</v>
      </c>
      <c r="C20" s="27">
        <f>Актив!C5</f>
        <v>0</v>
      </c>
      <c r="D20" s="27">
        <f>Актив!D5</f>
        <v>0</v>
      </c>
      <c r="E20" s="27">
        <f t="shared" si="0"/>
        <v>0</v>
      </c>
      <c r="F20" s="28">
        <f aca="true" t="shared" si="5" ref="F20:G23">IF(C$23=0,0,C20/C$23)</f>
        <v>0</v>
      </c>
      <c r="G20" s="28">
        <f t="shared" si="5"/>
        <v>0</v>
      </c>
      <c r="H20" s="29">
        <f t="shared" si="3"/>
        <v>0</v>
      </c>
      <c r="I20" s="30">
        <f t="shared" si="4"/>
        <v>0</v>
      </c>
    </row>
    <row r="21" spans="2:9" ht="13.5" customHeight="1">
      <c r="B21" s="31" t="s">
        <v>141</v>
      </c>
      <c r="C21" s="27">
        <f>Актив!C14+Актив!C15+Актив!C22</f>
        <v>0</v>
      </c>
      <c r="D21" s="27">
        <f>Актив!D14+Актив!D15+Актив!D22</f>
        <v>0</v>
      </c>
      <c r="E21" s="27">
        <f t="shared" si="0"/>
        <v>0</v>
      </c>
      <c r="F21" s="28">
        <f t="shared" si="5"/>
        <v>0</v>
      </c>
      <c r="G21" s="28">
        <f t="shared" si="5"/>
        <v>0</v>
      </c>
      <c r="H21" s="29">
        <f t="shared" si="3"/>
        <v>0</v>
      </c>
      <c r="I21" s="30">
        <f t="shared" si="4"/>
        <v>0</v>
      </c>
    </row>
    <row r="22" spans="2:9" ht="13.5" customHeight="1">
      <c r="B22" s="32" t="s">
        <v>142</v>
      </c>
      <c r="C22" s="33">
        <f>Актив!C23</f>
        <v>0</v>
      </c>
      <c r="D22" s="33">
        <f>Актив!D23</f>
        <v>0</v>
      </c>
      <c r="E22" s="33">
        <f t="shared" si="0"/>
        <v>0</v>
      </c>
      <c r="F22" s="28">
        <f t="shared" si="5"/>
        <v>0</v>
      </c>
      <c r="G22" s="28">
        <f t="shared" si="5"/>
        <v>0</v>
      </c>
      <c r="H22" s="35">
        <f t="shared" si="3"/>
        <v>0</v>
      </c>
      <c r="I22" s="36">
        <f t="shared" si="4"/>
        <v>0</v>
      </c>
    </row>
    <row r="23" spans="2:9" ht="13.5" customHeight="1">
      <c r="B23" s="37" t="s">
        <v>129</v>
      </c>
      <c r="C23" s="38">
        <f>C17+C22</f>
        <v>0</v>
      </c>
      <c r="D23" s="38">
        <f>D17+D22</f>
        <v>0</v>
      </c>
      <c r="E23" s="38">
        <f t="shared" si="0"/>
        <v>0</v>
      </c>
      <c r="F23" s="39">
        <f t="shared" si="5"/>
        <v>0</v>
      </c>
      <c r="G23" s="39">
        <f t="shared" si="5"/>
        <v>0</v>
      </c>
      <c r="H23" s="39">
        <f t="shared" si="3"/>
        <v>0</v>
      </c>
      <c r="I23" s="40">
        <f t="shared" si="4"/>
        <v>0</v>
      </c>
    </row>
    <row r="24" spans="2:9" ht="13.5" customHeight="1">
      <c r="B24" s="184" t="s">
        <v>117</v>
      </c>
      <c r="C24" s="185"/>
      <c r="D24" s="185"/>
      <c r="E24" s="185"/>
      <c r="F24" s="185"/>
      <c r="G24" s="185"/>
      <c r="H24" s="185"/>
      <c r="I24" s="186"/>
    </row>
    <row r="25" spans="2:9" ht="13.5" customHeight="1">
      <c r="B25" s="177" t="s">
        <v>121</v>
      </c>
      <c r="C25" s="178"/>
      <c r="D25" s="178"/>
      <c r="E25" s="178"/>
      <c r="F25" s="178"/>
      <c r="G25" s="178"/>
      <c r="H25" s="178"/>
      <c r="I25" s="179"/>
    </row>
    <row r="26" spans="2:9" ht="13.5" customHeight="1">
      <c r="B26" s="177" t="s">
        <v>143</v>
      </c>
      <c r="C26" s="178"/>
      <c r="D26" s="178"/>
      <c r="E26" s="178"/>
      <c r="F26" s="178"/>
      <c r="G26" s="178"/>
      <c r="H26" s="178"/>
      <c r="I26" s="179"/>
    </row>
    <row r="27" spans="2:9" ht="13.5" customHeight="1">
      <c r="B27" s="31" t="s">
        <v>144</v>
      </c>
      <c r="C27" s="27">
        <f>Пассив!C27</f>
        <v>0</v>
      </c>
      <c r="D27" s="27">
        <f>Пассив!D27</f>
        <v>0</v>
      </c>
      <c r="E27" s="27">
        <f t="shared" si="0"/>
        <v>0</v>
      </c>
      <c r="F27" s="28">
        <f>IF(C$23=0,0,C27/C$23)</f>
        <v>0</v>
      </c>
      <c r="G27" s="28">
        <f>IF(D$23=0,0,D27/D$23)</f>
        <v>0</v>
      </c>
      <c r="H27" s="29">
        <f t="shared" si="3"/>
        <v>0</v>
      </c>
      <c r="I27" s="30">
        <f t="shared" si="4"/>
        <v>0</v>
      </c>
    </row>
    <row r="28" spans="2:9" ht="13.5" customHeight="1">
      <c r="B28" s="31" t="s">
        <v>8</v>
      </c>
      <c r="C28" s="27">
        <f>Пассив!C31</f>
        <v>0</v>
      </c>
      <c r="D28" s="27">
        <f>Пассив!D31</f>
        <v>0</v>
      </c>
      <c r="E28" s="27">
        <f t="shared" si="0"/>
        <v>0</v>
      </c>
      <c r="F28" s="28">
        <f aca="true" t="shared" si="6" ref="F28:G36">IF(C$23=0,0,C28/C$23)</f>
        <v>0</v>
      </c>
      <c r="G28" s="28">
        <f aca="true" t="shared" si="7" ref="G28:G34">IF(D$23=0,0,D28/D$23)</f>
        <v>0</v>
      </c>
      <c r="H28" s="29">
        <f t="shared" si="3"/>
        <v>0</v>
      </c>
      <c r="I28" s="30">
        <f t="shared" si="4"/>
        <v>0</v>
      </c>
    </row>
    <row r="29" spans="2:9" ht="13.5" customHeight="1">
      <c r="B29" s="41" t="s">
        <v>181</v>
      </c>
      <c r="C29" s="27">
        <f>Пассив!C33</f>
        <v>0</v>
      </c>
      <c r="D29" s="27">
        <f>Пассив!D33</f>
        <v>0</v>
      </c>
      <c r="E29" s="27">
        <f t="shared" si="0"/>
        <v>0</v>
      </c>
      <c r="F29" s="28">
        <f t="shared" si="6"/>
        <v>0</v>
      </c>
      <c r="G29" s="28">
        <f t="shared" si="7"/>
        <v>0</v>
      </c>
      <c r="H29" s="29">
        <f t="shared" si="3"/>
        <v>0</v>
      </c>
      <c r="I29" s="30">
        <f t="shared" si="4"/>
        <v>0</v>
      </c>
    </row>
    <row r="30" spans="2:9" ht="13.5" customHeight="1">
      <c r="B30" s="31" t="s">
        <v>182</v>
      </c>
      <c r="C30" s="27">
        <f>Пассив!C36</f>
        <v>0</v>
      </c>
      <c r="D30" s="27">
        <f>Пассив!D36</f>
        <v>0</v>
      </c>
      <c r="E30" s="27">
        <f t="shared" si="0"/>
        <v>0</v>
      </c>
      <c r="F30" s="28">
        <f t="shared" si="6"/>
        <v>0</v>
      </c>
      <c r="G30" s="28">
        <f t="shared" si="7"/>
        <v>0</v>
      </c>
      <c r="H30" s="29">
        <f t="shared" si="3"/>
        <v>0</v>
      </c>
      <c r="I30" s="30">
        <f t="shared" si="4"/>
        <v>0</v>
      </c>
    </row>
    <row r="31" spans="2:9" ht="13.5" customHeight="1">
      <c r="B31" s="31" t="s">
        <v>183</v>
      </c>
      <c r="C31" s="27">
        <f>Пассив!C38+Пассив!C37</f>
        <v>0</v>
      </c>
      <c r="D31" s="27">
        <f>Пассив!D38+Пассив!D37</f>
        <v>0</v>
      </c>
      <c r="E31" s="27">
        <f t="shared" si="0"/>
        <v>0</v>
      </c>
      <c r="F31" s="28">
        <f t="shared" si="6"/>
        <v>0</v>
      </c>
      <c r="G31" s="28">
        <f t="shared" si="7"/>
        <v>0</v>
      </c>
      <c r="H31" s="29">
        <f t="shared" si="3"/>
        <v>0</v>
      </c>
      <c r="I31" s="30">
        <f t="shared" si="4"/>
        <v>0</v>
      </c>
    </row>
    <row r="32" spans="2:9" ht="13.5" customHeight="1">
      <c r="B32" s="31" t="s">
        <v>184</v>
      </c>
      <c r="C32" s="27">
        <f>Пассив!C34+Пассив!C35+Пассив!C39+Пассив!C40</f>
        <v>0</v>
      </c>
      <c r="D32" s="27">
        <f>Пассив!D34+Пассив!D35+Пассив!D39+Пассив!D40</f>
        <v>0</v>
      </c>
      <c r="E32" s="27">
        <f t="shared" si="0"/>
        <v>0</v>
      </c>
      <c r="F32" s="28">
        <f t="shared" si="6"/>
        <v>0</v>
      </c>
      <c r="G32" s="28">
        <f t="shared" si="7"/>
        <v>0</v>
      </c>
      <c r="H32" s="29">
        <f t="shared" si="3"/>
        <v>0</v>
      </c>
      <c r="I32" s="30">
        <f t="shared" si="4"/>
        <v>0</v>
      </c>
    </row>
    <row r="33" spans="2:9" ht="13.5" customHeight="1">
      <c r="B33" s="31" t="s">
        <v>179</v>
      </c>
      <c r="C33" s="27">
        <f>Пассив!C41+Пассив!C42+Пассив!C43+Пассив!C44</f>
        <v>0</v>
      </c>
      <c r="D33" s="27">
        <f>Пассив!D41+Пассив!D42+Пассив!D43+Пассив!D44</f>
        <v>0</v>
      </c>
      <c r="E33" s="27">
        <f>D33-C33</f>
        <v>0</v>
      </c>
      <c r="F33" s="28">
        <f t="shared" si="6"/>
        <v>0</v>
      </c>
      <c r="G33" s="28">
        <f t="shared" si="7"/>
        <v>0</v>
      </c>
      <c r="H33" s="29">
        <f>G33-F33</f>
        <v>0</v>
      </c>
      <c r="I33" s="30">
        <f>IF(F33=0,0,G33/F33)</f>
        <v>0</v>
      </c>
    </row>
    <row r="34" spans="2:9" ht="13.5" customHeight="1">
      <c r="B34" s="42" t="s">
        <v>145</v>
      </c>
      <c r="C34" s="43">
        <f>Пассив!C45</f>
        <v>0</v>
      </c>
      <c r="D34" s="43">
        <f>Пассив!D45</f>
        <v>0</v>
      </c>
      <c r="E34" s="43">
        <f t="shared" si="0"/>
        <v>0</v>
      </c>
      <c r="F34" s="34">
        <f t="shared" si="6"/>
        <v>0</v>
      </c>
      <c r="G34" s="34">
        <f t="shared" si="7"/>
        <v>0</v>
      </c>
      <c r="H34" s="35">
        <f t="shared" si="3"/>
        <v>0</v>
      </c>
      <c r="I34" s="36">
        <f t="shared" si="4"/>
        <v>0</v>
      </c>
    </row>
    <row r="35" spans="2:9" ht="13.5" customHeight="1">
      <c r="B35" s="177" t="s">
        <v>146</v>
      </c>
      <c r="C35" s="178"/>
      <c r="D35" s="178"/>
      <c r="E35" s="178"/>
      <c r="F35" s="178"/>
      <c r="G35" s="178"/>
      <c r="H35" s="178"/>
      <c r="I35" s="179"/>
    </row>
    <row r="36" spans="2:9" ht="13.5" customHeight="1">
      <c r="B36" s="31" t="s">
        <v>147</v>
      </c>
      <c r="C36" s="27">
        <f>Пассив!C20</f>
        <v>0</v>
      </c>
      <c r="D36" s="27">
        <f>Пассив!D20</f>
        <v>0</v>
      </c>
      <c r="E36" s="27">
        <f t="shared" si="0"/>
        <v>0</v>
      </c>
      <c r="F36" s="28">
        <f t="shared" si="6"/>
        <v>0</v>
      </c>
      <c r="G36" s="28">
        <f t="shared" si="6"/>
        <v>0</v>
      </c>
      <c r="H36" s="29">
        <f t="shared" si="3"/>
        <v>0</v>
      </c>
      <c r="I36" s="30">
        <f t="shared" si="4"/>
        <v>0</v>
      </c>
    </row>
    <row r="37" spans="2:9" ht="13.5" customHeight="1">
      <c r="B37" s="31" t="s">
        <v>148</v>
      </c>
      <c r="C37" s="27">
        <f>Пассив!C24</f>
        <v>0</v>
      </c>
      <c r="D37" s="27">
        <f>Пассив!D24</f>
        <v>0</v>
      </c>
      <c r="E37" s="27">
        <f t="shared" si="0"/>
        <v>0</v>
      </c>
      <c r="F37" s="28">
        <f aca="true" t="shared" si="8" ref="F37:G41">IF(C$23=0,0,C37/C$23)</f>
        <v>0</v>
      </c>
      <c r="G37" s="28">
        <f>IF(D$23=0,0,D37/D$23)</f>
        <v>0</v>
      </c>
      <c r="H37" s="29">
        <f t="shared" si="3"/>
        <v>0</v>
      </c>
      <c r="I37" s="30">
        <f t="shared" si="4"/>
        <v>0</v>
      </c>
    </row>
    <row r="38" spans="2:9" ht="13.5" customHeight="1">
      <c r="B38" s="42" t="s">
        <v>149</v>
      </c>
      <c r="C38" s="43">
        <f>Пассив!C25</f>
        <v>0</v>
      </c>
      <c r="D38" s="43">
        <f>Пассив!D25</f>
        <v>0</v>
      </c>
      <c r="E38" s="43">
        <f t="shared" si="0"/>
        <v>0</v>
      </c>
      <c r="F38" s="35">
        <f t="shared" si="8"/>
        <v>0</v>
      </c>
      <c r="G38" s="35">
        <f>IF(D$23=0,0,D38/D$23)</f>
        <v>0</v>
      </c>
      <c r="H38" s="35">
        <f t="shared" si="3"/>
        <v>0</v>
      </c>
      <c r="I38" s="36">
        <f t="shared" si="4"/>
        <v>0</v>
      </c>
    </row>
    <row r="39" spans="2:9" ht="13.5" customHeight="1">
      <c r="B39" s="44" t="s">
        <v>150</v>
      </c>
      <c r="C39" s="45">
        <f>Пассив!C25+Пассив!C45</f>
        <v>0</v>
      </c>
      <c r="D39" s="45">
        <f>Пассив!D25+Пассив!D45</f>
        <v>0</v>
      </c>
      <c r="E39" s="45">
        <f t="shared" si="0"/>
        <v>0</v>
      </c>
      <c r="F39" s="46">
        <f t="shared" si="8"/>
        <v>0</v>
      </c>
      <c r="G39" s="46">
        <f>IF(D$23=0,0,D39/D$23)</f>
        <v>0</v>
      </c>
      <c r="H39" s="46">
        <f t="shared" si="3"/>
        <v>0</v>
      </c>
      <c r="I39" s="47">
        <f t="shared" si="4"/>
        <v>0</v>
      </c>
    </row>
    <row r="40" spans="2:9" ht="13.5" customHeight="1">
      <c r="B40" s="177" t="s">
        <v>119</v>
      </c>
      <c r="C40" s="178"/>
      <c r="D40" s="178"/>
      <c r="E40" s="178"/>
      <c r="F40" s="178"/>
      <c r="G40" s="178"/>
      <c r="H40" s="178"/>
      <c r="I40" s="179"/>
    </row>
    <row r="41" spans="2:9" ht="13.5" customHeight="1">
      <c r="B41" s="31" t="s">
        <v>151</v>
      </c>
      <c r="C41" s="27">
        <f>Пассив!C5</f>
        <v>0</v>
      </c>
      <c r="D41" s="27">
        <f>Пассив!D5</f>
        <v>0</v>
      </c>
      <c r="E41" s="27">
        <f t="shared" si="0"/>
        <v>0</v>
      </c>
      <c r="F41" s="28">
        <f t="shared" si="8"/>
        <v>0</v>
      </c>
      <c r="G41" s="28">
        <f t="shared" si="8"/>
        <v>0</v>
      </c>
      <c r="H41" s="29">
        <f t="shared" si="3"/>
        <v>0</v>
      </c>
      <c r="I41" s="30">
        <f t="shared" si="4"/>
        <v>0</v>
      </c>
    </row>
    <row r="42" spans="2:9" ht="13.5" customHeight="1">
      <c r="B42" s="31" t="s">
        <v>152</v>
      </c>
      <c r="C42" s="27">
        <f>Пассив!C6</f>
        <v>0</v>
      </c>
      <c r="D42" s="27">
        <f>Пассив!D6</f>
        <v>0</v>
      </c>
      <c r="E42" s="27">
        <f t="shared" si="0"/>
        <v>0</v>
      </c>
      <c r="F42" s="28">
        <f aca="true" t="shared" si="9" ref="F42:F47">IF(C$23=0,0,C42/C$23)</f>
        <v>0</v>
      </c>
      <c r="G42" s="28">
        <f aca="true" t="shared" si="10" ref="G42:G47">IF(D$23=0,0,D42/D$23)</f>
        <v>0</v>
      </c>
      <c r="H42" s="29">
        <f t="shared" si="3"/>
        <v>0</v>
      </c>
      <c r="I42" s="30">
        <f t="shared" si="4"/>
        <v>0</v>
      </c>
    </row>
    <row r="43" spans="2:9" ht="13.5" customHeight="1">
      <c r="B43" s="31" t="s">
        <v>153</v>
      </c>
      <c r="C43" s="27">
        <f>Пассив!C7+Пассив!C11+Пассив!C12</f>
        <v>0</v>
      </c>
      <c r="D43" s="27">
        <f>Пассив!D7+Пассив!D11+Пассив!D12</f>
        <v>0</v>
      </c>
      <c r="E43" s="27">
        <f t="shared" si="0"/>
        <v>0</v>
      </c>
      <c r="F43" s="28">
        <f t="shared" si="9"/>
        <v>0</v>
      </c>
      <c r="G43" s="28">
        <f t="shared" si="10"/>
        <v>0</v>
      </c>
      <c r="H43" s="29">
        <f t="shared" si="3"/>
        <v>0</v>
      </c>
      <c r="I43" s="30">
        <f t="shared" si="4"/>
        <v>0</v>
      </c>
    </row>
    <row r="44" spans="2:9" ht="13.5" customHeight="1">
      <c r="B44" s="31" t="s">
        <v>154</v>
      </c>
      <c r="C44" s="27">
        <f>Пассив!C13</f>
        <v>0</v>
      </c>
      <c r="D44" s="27">
        <f>Пассив!D13</f>
        <v>0</v>
      </c>
      <c r="E44" s="27">
        <f t="shared" si="0"/>
        <v>0</v>
      </c>
      <c r="F44" s="28">
        <f t="shared" si="9"/>
        <v>0</v>
      </c>
      <c r="G44" s="28">
        <f t="shared" si="10"/>
        <v>0</v>
      </c>
      <c r="H44" s="29">
        <f t="shared" si="3"/>
        <v>0</v>
      </c>
      <c r="I44" s="30">
        <f t="shared" si="4"/>
        <v>0</v>
      </c>
    </row>
    <row r="45" spans="2:9" ht="13.5" customHeight="1">
      <c r="B45" s="31" t="s">
        <v>155</v>
      </c>
      <c r="C45" s="27">
        <f>Пассив!C14+Пассив!C15+Пассив!C16+Пассив!C17</f>
        <v>0</v>
      </c>
      <c r="D45" s="27">
        <f>Пассив!D14+Пассив!D15+Пассив!D16+Пассив!D17</f>
        <v>0</v>
      </c>
      <c r="E45" s="27">
        <f t="shared" si="0"/>
        <v>0</v>
      </c>
      <c r="F45" s="28">
        <f t="shared" si="9"/>
        <v>0</v>
      </c>
      <c r="G45" s="28">
        <f t="shared" si="10"/>
        <v>0</v>
      </c>
      <c r="H45" s="29">
        <f t="shared" si="3"/>
        <v>0</v>
      </c>
      <c r="I45" s="30">
        <f t="shared" si="4"/>
        <v>0</v>
      </c>
    </row>
    <row r="46" spans="2:9" ht="13.5" customHeight="1">
      <c r="B46" s="42" t="s">
        <v>156</v>
      </c>
      <c r="C46" s="43">
        <f>Пассив!C18</f>
        <v>0</v>
      </c>
      <c r="D46" s="43">
        <f>Пассив!D18</f>
        <v>0</v>
      </c>
      <c r="E46" s="43">
        <f t="shared" si="0"/>
        <v>0</v>
      </c>
      <c r="F46" s="35">
        <f t="shared" si="9"/>
        <v>0</v>
      </c>
      <c r="G46" s="35">
        <f t="shared" si="10"/>
        <v>0</v>
      </c>
      <c r="H46" s="35">
        <f t="shared" si="3"/>
        <v>0</v>
      </c>
      <c r="I46" s="36">
        <f t="shared" si="4"/>
        <v>0</v>
      </c>
    </row>
    <row r="47" spans="2:9" ht="13.5" customHeight="1" thickBot="1">
      <c r="B47" s="48" t="s">
        <v>130</v>
      </c>
      <c r="C47" s="49">
        <f>Пассив!C46</f>
        <v>0</v>
      </c>
      <c r="D47" s="49">
        <f>Пассив!D46</f>
        <v>0</v>
      </c>
      <c r="E47" s="49">
        <f t="shared" si="0"/>
        <v>0</v>
      </c>
      <c r="F47" s="50">
        <f t="shared" si="9"/>
        <v>0</v>
      </c>
      <c r="G47" s="50">
        <f t="shared" si="10"/>
        <v>0</v>
      </c>
      <c r="H47" s="50">
        <f t="shared" si="3"/>
        <v>0</v>
      </c>
      <c r="I47" s="51">
        <f t="shared" si="4"/>
        <v>0</v>
      </c>
    </row>
    <row r="48" ht="12"/>
  </sheetData>
  <mergeCells count="18">
    <mergeCell ref="C2:E2"/>
    <mergeCell ref="F2:I2"/>
    <mergeCell ref="I3:I4"/>
    <mergeCell ref="B24:I24"/>
    <mergeCell ref="B18:I18"/>
    <mergeCell ref="B7:I7"/>
    <mergeCell ref="B6:I6"/>
    <mergeCell ref="B2:B4"/>
    <mergeCell ref="C3:C4"/>
    <mergeCell ref="D3:D4"/>
    <mergeCell ref="B25:I25"/>
    <mergeCell ref="B26:I26"/>
    <mergeCell ref="B35:I35"/>
    <mergeCell ref="B40:I40"/>
    <mergeCell ref="E3:E4"/>
    <mergeCell ref="F3:F4"/>
    <mergeCell ref="G3:G4"/>
    <mergeCell ref="H3:H4"/>
  </mergeCells>
  <printOptions/>
  <pageMargins left="0.75" right="0.39" top="1" bottom="1" header="0.5" footer="0.5"/>
  <pageSetup fitToHeight="1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B2:I21"/>
  <sheetViews>
    <sheetView showGridLines="0" showRowColHeaders="0" workbookViewId="0" topLeftCell="A1">
      <selection activeCell="D7" sqref="D7"/>
    </sheetView>
  </sheetViews>
  <sheetFormatPr defaultColWidth="9.00390625" defaultRowHeight="12.75" zeroHeight="1"/>
  <cols>
    <col min="1" max="1" width="2.75390625" style="79" customWidth="1"/>
    <col min="2" max="2" width="9.125" style="79" customWidth="1"/>
    <col min="3" max="3" width="13.375" style="79" customWidth="1"/>
    <col min="4" max="4" width="14.75390625" style="79" customWidth="1"/>
    <col min="5" max="5" width="13.25390625" style="79" customWidth="1"/>
    <col min="6" max="6" width="13.875" style="79" customWidth="1"/>
    <col min="7" max="7" width="12.00390625" style="79" customWidth="1"/>
    <col min="8" max="8" width="11.25390625" style="79" customWidth="1"/>
    <col min="9" max="9" width="2.75390625" style="79" customWidth="1"/>
    <col min="10" max="16384" width="0" style="79" hidden="1" customWidth="1"/>
  </cols>
  <sheetData>
    <row r="1" ht="10.5" customHeight="1"/>
    <row r="2" spans="2:8" ht="12.75">
      <c r="B2" s="190" t="s">
        <v>175</v>
      </c>
      <c r="C2" s="190"/>
      <c r="D2" s="190"/>
      <c r="E2" s="190"/>
      <c r="F2" s="190"/>
      <c r="G2" s="190"/>
      <c r="H2" s="190"/>
    </row>
    <row r="3" spans="2:8" ht="13.5" thickBot="1">
      <c r="B3" s="13" t="s">
        <v>176</v>
      </c>
      <c r="C3" s="13"/>
      <c r="D3" s="13"/>
      <c r="E3" s="13"/>
      <c r="F3" s="13"/>
      <c r="G3" s="13"/>
      <c r="H3" s="13"/>
    </row>
    <row r="4" spans="2:9" ht="12.75">
      <c r="B4" s="132" t="s">
        <v>159</v>
      </c>
      <c r="C4" s="200" t="s">
        <v>163</v>
      </c>
      <c r="D4" s="201"/>
      <c r="E4" s="200" t="s">
        <v>165</v>
      </c>
      <c r="F4" s="201"/>
      <c r="G4" s="200" t="s">
        <v>223</v>
      </c>
      <c r="H4" s="201"/>
      <c r="I4" s="174"/>
    </row>
    <row r="5" spans="2:9" ht="12.75">
      <c r="B5" s="133" t="s">
        <v>160</v>
      </c>
      <c r="C5" s="202" t="s">
        <v>164</v>
      </c>
      <c r="D5" s="203"/>
      <c r="E5" s="202" t="s">
        <v>166</v>
      </c>
      <c r="F5" s="203"/>
      <c r="G5" s="202" t="s">
        <v>168</v>
      </c>
      <c r="H5" s="203"/>
      <c r="I5" s="174"/>
    </row>
    <row r="6" spans="2:9" ht="13.5" thickBot="1">
      <c r="B6" s="133" t="s">
        <v>133</v>
      </c>
      <c r="C6" s="204"/>
      <c r="D6" s="205"/>
      <c r="E6" s="204" t="s">
        <v>167</v>
      </c>
      <c r="F6" s="205"/>
      <c r="G6" s="204"/>
      <c r="H6" s="205"/>
      <c r="I6" s="174"/>
    </row>
    <row r="7" spans="2:9" ht="12.75">
      <c r="B7" s="133" t="s">
        <v>161</v>
      </c>
      <c r="C7" s="135" t="s">
        <v>169</v>
      </c>
      <c r="D7" s="136" t="s">
        <v>171</v>
      </c>
      <c r="E7" s="135" t="s">
        <v>169</v>
      </c>
      <c r="F7" s="136" t="s">
        <v>173</v>
      </c>
      <c r="G7" s="135" t="s">
        <v>169</v>
      </c>
      <c r="H7" s="134" t="s">
        <v>173</v>
      </c>
      <c r="I7" s="80"/>
    </row>
    <row r="8" spans="2:9" ht="13.5" thickBot="1">
      <c r="B8" s="133" t="s">
        <v>162</v>
      </c>
      <c r="C8" s="137" t="s">
        <v>170</v>
      </c>
      <c r="D8" s="136" t="s">
        <v>172</v>
      </c>
      <c r="E8" s="137" t="s">
        <v>170</v>
      </c>
      <c r="F8" s="136" t="s">
        <v>172</v>
      </c>
      <c r="G8" s="137" t="s">
        <v>170</v>
      </c>
      <c r="H8" s="134" t="s">
        <v>172</v>
      </c>
      <c r="I8" s="80"/>
    </row>
    <row r="9" spans="2:9" ht="13.5" thickBot="1">
      <c r="B9" s="138">
        <v>1</v>
      </c>
      <c r="C9" s="139">
        <v>2</v>
      </c>
      <c r="D9" s="139">
        <v>3</v>
      </c>
      <c r="E9" s="139">
        <v>4</v>
      </c>
      <c r="F9" s="139">
        <v>5</v>
      </c>
      <c r="G9" s="139">
        <v>6</v>
      </c>
      <c r="H9" s="140">
        <v>7</v>
      </c>
      <c r="I9" s="80"/>
    </row>
    <row r="10" spans="2:9" ht="12.75">
      <c r="B10" s="168" t="s">
        <v>227</v>
      </c>
      <c r="C10" s="108">
        <f>'Структура баланса'!C8+'Структура баланса'!C9</f>
        <v>0</v>
      </c>
      <c r="D10" s="108">
        <f>'Структура баланса'!D8+'Структура баланса'!D9</f>
        <v>0</v>
      </c>
      <c r="E10" s="108">
        <f>'Структура баланса'!C27</f>
        <v>0</v>
      </c>
      <c r="F10" s="108">
        <f>'Структура баланса'!D27</f>
        <v>0</v>
      </c>
      <c r="G10" s="108">
        <f>C10-E10</f>
        <v>0</v>
      </c>
      <c r="H10" s="109">
        <f>D10-F10</f>
        <v>0</v>
      </c>
      <c r="I10" s="80"/>
    </row>
    <row r="11" spans="2:9" ht="12.75">
      <c r="B11" s="169" t="s">
        <v>225</v>
      </c>
      <c r="C11" s="110">
        <f>'Структура баланса'!C10</f>
        <v>0</v>
      </c>
      <c r="D11" s="110">
        <f>'Структура баланса'!D10</f>
        <v>0</v>
      </c>
      <c r="E11" s="110">
        <f>'Структура баланса'!C28</f>
        <v>0</v>
      </c>
      <c r="F11" s="110">
        <f>'Структура баланса'!D28</f>
        <v>0</v>
      </c>
      <c r="G11" s="110">
        <f aca="true" t="shared" si="0" ref="G11:H14">C11-E11</f>
        <v>0</v>
      </c>
      <c r="H11" s="111">
        <f t="shared" si="0"/>
        <v>0</v>
      </c>
      <c r="I11" s="80"/>
    </row>
    <row r="12" spans="2:9" ht="12.75">
      <c r="B12" s="169" t="s">
        <v>224</v>
      </c>
      <c r="C12" s="110">
        <f>'Структура баланса'!C12+'Структура баланса'!C16</f>
        <v>0</v>
      </c>
      <c r="D12" s="110">
        <f>'Структура баланса'!D12+'Структура баланса'!D16</f>
        <v>0</v>
      </c>
      <c r="E12" s="110">
        <f>'Структура баланса'!C38</f>
        <v>0</v>
      </c>
      <c r="F12" s="110">
        <f>'Структура баланса'!D38</f>
        <v>0</v>
      </c>
      <c r="G12" s="110">
        <f t="shared" si="0"/>
        <v>0</v>
      </c>
      <c r="H12" s="111">
        <f t="shared" si="0"/>
        <v>0</v>
      </c>
      <c r="I12" s="80"/>
    </row>
    <row r="13" spans="2:9" ht="12.75">
      <c r="B13" s="169" t="s">
        <v>226</v>
      </c>
      <c r="C13" s="110">
        <f>'Структура баланса'!C22</f>
        <v>0</v>
      </c>
      <c r="D13" s="110">
        <f>'Структура баланса'!D22</f>
        <v>0</v>
      </c>
      <c r="E13" s="110">
        <f>'Структура баланса'!C46</f>
        <v>0</v>
      </c>
      <c r="F13" s="110">
        <f>'Структура баланса'!D46</f>
        <v>0</v>
      </c>
      <c r="G13" s="110">
        <f t="shared" si="0"/>
        <v>0</v>
      </c>
      <c r="H13" s="111">
        <f t="shared" si="0"/>
        <v>0</v>
      </c>
      <c r="I13" s="80"/>
    </row>
    <row r="14" spans="2:9" ht="13.5" thickBot="1">
      <c r="B14" s="112" t="s">
        <v>174</v>
      </c>
      <c r="C14" s="113">
        <f>SUM(C10:C13)</f>
        <v>0</v>
      </c>
      <c r="D14" s="113">
        <f>SUM(D10:D13)</f>
        <v>0</v>
      </c>
      <c r="E14" s="113">
        <f>SUM(E10:E13)</f>
        <v>0</v>
      </c>
      <c r="F14" s="113">
        <f>SUM(F10:F13)</f>
        <v>0</v>
      </c>
      <c r="G14" s="113">
        <f t="shared" si="0"/>
        <v>0</v>
      </c>
      <c r="H14" s="114">
        <f t="shared" si="0"/>
        <v>0</v>
      </c>
      <c r="I14" s="80"/>
    </row>
    <row r="15" ht="12.75"/>
    <row r="16" ht="12.75"/>
    <row r="17" ht="13.5" thickBot="1">
      <c r="B17" s="52" t="s">
        <v>177</v>
      </c>
    </row>
    <row r="18" spans="2:7" ht="13.5" thickBot="1">
      <c r="B18" s="197" t="s">
        <v>222</v>
      </c>
      <c r="C18" s="198"/>
      <c r="D18" s="199"/>
      <c r="E18" s="141" t="s">
        <v>169</v>
      </c>
      <c r="F18" s="141" t="s">
        <v>173</v>
      </c>
      <c r="G18" s="142" t="s">
        <v>195</v>
      </c>
    </row>
    <row r="19" spans="2:7" ht="12.75">
      <c r="B19" s="191" t="s">
        <v>192</v>
      </c>
      <c r="C19" s="192"/>
      <c r="D19" s="192"/>
      <c r="E19" s="115">
        <f>IF('Структура баланса'!C34=0,0,'Структура баланса'!C17/'Структура баланса'!C34)</f>
        <v>0</v>
      </c>
      <c r="F19" s="115">
        <f>IF('Структура баланса'!D34=0,0,'Структура баланса'!D17/'Структура баланса'!D34)</f>
        <v>0</v>
      </c>
      <c r="G19" s="116" t="s">
        <v>196</v>
      </c>
    </row>
    <row r="20" spans="2:7" ht="12.75">
      <c r="B20" s="193" t="s">
        <v>193</v>
      </c>
      <c r="C20" s="194"/>
      <c r="D20" s="194"/>
      <c r="E20" s="117">
        <f>IF('Структура баланса'!C34=0,0,('Структура баланса'!C8+'Структура баланса'!C9+'Структура баланса'!C10)/'Структура баланса'!C34)</f>
        <v>0</v>
      </c>
      <c r="F20" s="117">
        <f>IF('Структура баланса'!D34=0,0,('Структура баланса'!D8+'Структура баланса'!D9+'Структура баланса'!D10)/'Структура баланса'!D34)</f>
        <v>0</v>
      </c>
      <c r="G20" s="118" t="s">
        <v>197</v>
      </c>
    </row>
    <row r="21" spans="2:7" ht="13.5" thickBot="1">
      <c r="B21" s="195" t="s">
        <v>194</v>
      </c>
      <c r="C21" s="196"/>
      <c r="D21" s="196"/>
      <c r="E21" s="119">
        <f>IF('Структура баланса'!C34=0,0,('Структура баланса'!C8+'Структура баланса'!C9)/'Структура баланса'!C34)</f>
        <v>0</v>
      </c>
      <c r="F21" s="119">
        <f>IF('Структура баланса'!D34=0,0,('Структура баланса'!D8+'Структура баланса'!D9)/'Структура баланса'!D34)</f>
        <v>0</v>
      </c>
      <c r="G21" s="120" t="s">
        <v>198</v>
      </c>
    </row>
    <row r="22" ht="10.5" customHeight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</sheetData>
  <mergeCells count="15">
    <mergeCell ref="I4:I6"/>
    <mergeCell ref="C4:D4"/>
    <mergeCell ref="C5:D5"/>
    <mergeCell ref="C6:D6"/>
    <mergeCell ref="E4:F4"/>
    <mergeCell ref="E5:F5"/>
    <mergeCell ref="E6:F6"/>
    <mergeCell ref="B2:H2"/>
    <mergeCell ref="B19:D19"/>
    <mergeCell ref="B20:D20"/>
    <mergeCell ref="B21:D21"/>
    <mergeCell ref="B18:D18"/>
    <mergeCell ref="G4:H4"/>
    <mergeCell ref="G5:H5"/>
    <mergeCell ref="G6:H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B2:D8"/>
  <sheetViews>
    <sheetView showGridLines="0" showRowColHeaders="0" workbookViewId="0" topLeftCell="A1">
      <selection activeCell="C7" sqref="C7"/>
    </sheetView>
  </sheetViews>
  <sheetFormatPr defaultColWidth="9.00390625" defaultRowHeight="12.75" zeroHeight="1"/>
  <cols>
    <col min="1" max="1" width="2.75390625" style="0" customWidth="1"/>
    <col min="2" max="2" width="45.00390625" style="0" bestFit="1" customWidth="1"/>
    <col min="3" max="3" width="10.75390625" style="0" bestFit="1" customWidth="1"/>
    <col min="4" max="4" width="10.125" style="0" bestFit="1" customWidth="1"/>
    <col min="5" max="5" width="2.75390625" style="0" customWidth="1"/>
    <col min="6" max="16384" width="0" style="0" hidden="1" customWidth="1"/>
  </cols>
  <sheetData>
    <row r="1" ht="10.5" customHeight="1"/>
    <row r="2" ht="12.75">
      <c r="B2" s="13" t="s">
        <v>203</v>
      </c>
    </row>
    <row r="3" ht="10.5" customHeight="1" thickBot="1"/>
    <row r="4" spans="2:4" ht="13.5" thickBot="1">
      <c r="B4" s="156" t="s">
        <v>222</v>
      </c>
      <c r="C4" s="157" t="s">
        <v>169</v>
      </c>
      <c r="D4" s="158" t="s">
        <v>173</v>
      </c>
    </row>
    <row r="5" spans="2:4" ht="12.75">
      <c r="B5" s="121" t="s">
        <v>199</v>
      </c>
      <c r="C5" s="122">
        <f>IF('Структура баланса'!C47=0,0,'Структура баланса'!C46/'Структура баланса'!C47)</f>
        <v>0</v>
      </c>
      <c r="D5" s="123">
        <f>IF('Структура баланса'!D47=0,0,'Структура баланса'!D46/'Структура баланса'!D47)</f>
        <v>0</v>
      </c>
    </row>
    <row r="6" spans="2:4" ht="12.75">
      <c r="B6" s="124" t="s">
        <v>200</v>
      </c>
      <c r="C6" s="125">
        <f>IF('Структура баланса'!C47=0,0,('Структура баланса'!C46+'Структура баланса'!C38)/'Структура баланса'!C47)</f>
        <v>0</v>
      </c>
      <c r="D6" s="126">
        <f>IF('Структура баланса'!D47=0,0,('Структура баланса'!D46+'Структура баланса'!D38)/'Структура баланса'!D47)</f>
        <v>0</v>
      </c>
    </row>
    <row r="7" spans="2:4" ht="12.75">
      <c r="B7" s="124" t="s">
        <v>201</v>
      </c>
      <c r="C7" s="125">
        <f>IF('Структура баланса'!C39=0,0,'Структура баланса'!C46/'Структура баланса'!C39)</f>
        <v>0</v>
      </c>
      <c r="D7" s="126">
        <f>IF('Структура баланса'!D39=0,0,'Структура баланса'!D46/'Структура баланса'!D39)</f>
        <v>0</v>
      </c>
    </row>
    <row r="8" spans="2:4" ht="13.5" thickBot="1">
      <c r="B8" s="127" t="s">
        <v>202</v>
      </c>
      <c r="C8" s="128">
        <f>IF('Структура баланса'!C46=0,0,('Структура баланса'!C17-'Структура баланса'!C34)/'Структура баланса'!C46)</f>
        <v>0</v>
      </c>
      <c r="D8" s="129">
        <f>IF('Структура баланса'!D46=0,0,('Структура баланса'!D17-'Структура баланса'!D34)/'Структура баланса'!D46)</f>
        <v>0</v>
      </c>
    </row>
    <row r="9" ht="10.5" customHeight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</sheetData>
  <printOptions/>
  <pageMargins left="0.75" right="0.75" top="1" bottom="1" header="0.5" footer="0.5"/>
  <pageSetup horizontalDpi="240" verticalDpi="24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B2:D15"/>
  <sheetViews>
    <sheetView showGridLines="0" showRowColHeader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5" sqref="B15"/>
    </sheetView>
  </sheetViews>
  <sheetFormatPr defaultColWidth="9.00390625" defaultRowHeight="12.75" zeroHeight="1"/>
  <cols>
    <col min="1" max="1" width="2.75390625" style="0" customWidth="1"/>
    <col min="2" max="2" width="70.75390625" style="0" bestFit="1" customWidth="1"/>
    <col min="3" max="3" width="12.75390625" style="0" bestFit="1" customWidth="1"/>
    <col min="4" max="4" width="12.625" style="0" bestFit="1" customWidth="1"/>
    <col min="5" max="5" width="2.75390625" style="0" customWidth="1"/>
    <col min="6" max="16384" width="0" style="0" hidden="1" customWidth="1"/>
  </cols>
  <sheetData>
    <row r="1" ht="10.5" customHeight="1"/>
    <row r="2" ht="12.75">
      <c r="B2" s="13" t="s">
        <v>204</v>
      </c>
    </row>
    <row r="3" ht="10.5" customHeight="1" thickBot="1"/>
    <row r="4" spans="2:4" ht="26.25" thickBot="1">
      <c r="B4" s="159" t="s">
        <v>222</v>
      </c>
      <c r="C4" s="160" t="s">
        <v>220</v>
      </c>
      <c r="D4" s="161" t="s">
        <v>221</v>
      </c>
    </row>
    <row r="5" spans="2:4" ht="12.75">
      <c r="B5" s="121" t="s">
        <v>205</v>
      </c>
      <c r="C5" s="122">
        <f>IF('Структура баланса'!D23=0,0,Форма2!C3/'Структура баланса'!D23)</f>
        <v>0</v>
      </c>
      <c r="D5" s="123">
        <f>IF('Структура баланса'!C23=0,0,Форма2!D3/'Структура баланса'!C23)</f>
        <v>0</v>
      </c>
    </row>
    <row r="6" spans="2:4" ht="13.5" thickBot="1">
      <c r="B6" s="170" t="s">
        <v>228</v>
      </c>
      <c r="C6" s="130">
        <f>IF(C5=0,0,360/C5)</f>
        <v>0</v>
      </c>
      <c r="D6" s="131">
        <f>IF(D5=0,0,360/D5)</f>
        <v>0</v>
      </c>
    </row>
    <row r="7" spans="2:4" ht="12.75">
      <c r="B7" s="121" t="s">
        <v>206</v>
      </c>
      <c r="C7" s="122">
        <f>IF('Структура баланса'!D46=0,0,Форма2!C3/'Структура баланса'!D46)</f>
        <v>0</v>
      </c>
      <c r="D7" s="123">
        <f>IF('Структура баланса'!C46=0,0,Форма2!D3/'Структура баланса'!C46)</f>
        <v>0</v>
      </c>
    </row>
    <row r="8" spans="2:4" ht="13.5" thickBot="1">
      <c r="B8" s="170" t="s">
        <v>229</v>
      </c>
      <c r="C8" s="130">
        <f>IF(C7=0,0,360/C7)</f>
        <v>0</v>
      </c>
      <c r="D8" s="131">
        <f>IF(D7=0,0,360/D7)</f>
        <v>0</v>
      </c>
    </row>
    <row r="9" spans="2:4" ht="12.75">
      <c r="B9" s="121" t="s">
        <v>207</v>
      </c>
      <c r="C9" s="122">
        <f>IF('Структура баланса'!D10=0,0,Форма2!C3/'Структура баланса'!D10)</f>
        <v>0</v>
      </c>
      <c r="D9" s="123">
        <f>IF('Структура баланса'!C10=0,0,Форма2!D3/'Структура баланса'!C10)</f>
        <v>0</v>
      </c>
    </row>
    <row r="10" spans="2:4" ht="13.5" thickBot="1">
      <c r="B10" s="170" t="s">
        <v>230</v>
      </c>
      <c r="C10" s="130">
        <f>IF(C9=0,0,360/C9)</f>
        <v>0</v>
      </c>
      <c r="D10" s="131">
        <f>IF(D9=0,0,360/D9)</f>
        <v>0</v>
      </c>
    </row>
    <row r="11" spans="2:4" ht="12.75">
      <c r="B11" s="121" t="s">
        <v>208</v>
      </c>
      <c r="C11" s="122">
        <f>IF('Структура баланса'!D12=0,0,Форма2!C8/'Структура баланса'!D12)</f>
        <v>0</v>
      </c>
      <c r="D11" s="123">
        <f>IF('Структура баланса'!C12=0,0,Форма2!D8/'Структура баланса'!C12)</f>
        <v>0</v>
      </c>
    </row>
    <row r="12" spans="2:4" ht="13.5" thickBot="1">
      <c r="B12" s="127" t="s">
        <v>209</v>
      </c>
      <c r="C12" s="130">
        <f>IF(C11=0,0,360/C11)</f>
        <v>0</v>
      </c>
      <c r="D12" s="131">
        <f>IF(D11=0,0,360/D11)</f>
        <v>0</v>
      </c>
    </row>
    <row r="13" spans="2:4" ht="12.75">
      <c r="B13" s="121" t="s">
        <v>210</v>
      </c>
      <c r="C13" s="122">
        <f>IF('Структура баланса'!D34=0,0,Форма2!C8/'Структура баланса'!D34)</f>
        <v>0</v>
      </c>
      <c r="D13" s="123">
        <f>IF('Структура баланса'!C34=0,0,Форма2!D8/'Структура баланса'!C34)</f>
        <v>0</v>
      </c>
    </row>
    <row r="14" spans="2:4" ht="13.5" thickBot="1">
      <c r="B14" s="127" t="s">
        <v>211</v>
      </c>
      <c r="C14" s="130">
        <f>IF(C13=0,0,360/C13)</f>
        <v>0</v>
      </c>
      <c r="D14" s="131">
        <f>IF(D13=0,0,360/D13)</f>
        <v>0</v>
      </c>
    </row>
    <row r="15" spans="2:4" ht="13.5" thickBot="1">
      <c r="B15" s="171" t="s">
        <v>212</v>
      </c>
      <c r="C15" s="172">
        <f>C10+C12-C14</f>
        <v>0</v>
      </c>
      <c r="D15" s="173">
        <f>D10+D12-D14</f>
        <v>0</v>
      </c>
    </row>
    <row r="16" ht="10.5" customHeight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</sheetData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8"/>
  <dimension ref="B2:D8"/>
  <sheetViews>
    <sheetView showGridLines="0" showRowColHeaders="0" workbookViewId="0" topLeftCell="A1">
      <selection activeCell="D8" sqref="D8"/>
    </sheetView>
  </sheetViews>
  <sheetFormatPr defaultColWidth="9.00390625" defaultRowHeight="12.75" zeroHeight="1"/>
  <cols>
    <col min="1" max="1" width="2.75390625" style="0" customWidth="1"/>
    <col min="2" max="2" width="35.375" style="0" bestFit="1" customWidth="1"/>
    <col min="3" max="3" width="12.75390625" style="0" bestFit="1" customWidth="1"/>
    <col min="4" max="4" width="12.625" style="0" customWidth="1"/>
    <col min="5" max="5" width="2.75390625" style="0" customWidth="1"/>
    <col min="6" max="16384" width="0" style="0" hidden="1" customWidth="1"/>
  </cols>
  <sheetData>
    <row r="1" ht="10.5" customHeight="1"/>
    <row r="2" ht="12.75">
      <c r="B2" s="13" t="s">
        <v>213</v>
      </c>
    </row>
    <row r="3" ht="10.5" customHeight="1" thickBot="1"/>
    <row r="4" spans="2:4" ht="26.25" thickBot="1">
      <c r="B4" s="162" t="s">
        <v>222</v>
      </c>
      <c r="C4" s="163" t="s">
        <v>220</v>
      </c>
      <c r="D4" s="164" t="s">
        <v>221</v>
      </c>
    </row>
    <row r="5" spans="2:4" ht="12.75">
      <c r="B5" s="121" t="s">
        <v>214</v>
      </c>
      <c r="C5" s="122">
        <f>IF('Структура баланса'!D23=0,0,Форма2!C16/'Структура баланса'!D23)</f>
        <v>0</v>
      </c>
      <c r="D5" s="123">
        <f>IF('Структура баланса'!C23=0,0,Форма2!D16/'Структура баланса'!C23)</f>
        <v>0</v>
      </c>
    </row>
    <row r="6" spans="2:4" ht="12.75">
      <c r="B6" s="124" t="s">
        <v>215</v>
      </c>
      <c r="C6" s="125">
        <f>IF('Структура баланса'!D23=0,0,Форма2!C32/'Структура баланса'!D23)</f>
        <v>0</v>
      </c>
      <c r="D6" s="126">
        <f>IF('Структура баланса'!C23=0,0,Форма2!D32/'Структура баланса'!C23)</f>
        <v>0</v>
      </c>
    </row>
    <row r="7" spans="2:4" ht="12.75">
      <c r="B7" s="124" t="s">
        <v>216</v>
      </c>
      <c r="C7" s="125">
        <f>IF(Форма2!C8+Форма2!C14+Форма2!C15=0,0,Форма2!C16/(Форма2!C8+Форма2!C14+Форма2!C15))</f>
        <v>0</v>
      </c>
      <c r="D7" s="126">
        <f>IF(Форма2!D8+Форма2!D14+Форма2!D15=0,0,Форма2!D16/(Форма2!D8+Форма2!D14+Форма2!D15))</f>
        <v>0</v>
      </c>
    </row>
    <row r="8" spans="2:4" ht="13.5" thickBot="1">
      <c r="B8" s="127" t="s">
        <v>217</v>
      </c>
      <c r="C8" s="128">
        <f>IF(Форма2!C3=0,0,Форма2!C16/Форма2!C3)</f>
        <v>0</v>
      </c>
      <c r="D8" s="129">
        <f>IF(Форма2!D3=0,0,Форма2!D16/Форма2!D3)</f>
        <v>0</v>
      </c>
    </row>
    <row r="9" ht="10.5" customHeight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Анализ баланса</dc:title>
  <dc:subject/>
  <dc:creator>Sergei</dc:creator>
  <cp:keywords/>
  <dc:description/>
  <cp:lastModifiedBy>www.PHILka.RU</cp:lastModifiedBy>
  <cp:lastPrinted>2000-11-14T05:42:11Z</cp:lastPrinted>
  <dcterms:created xsi:type="dcterms:W3CDTF">2000-08-20T15:57:49Z</dcterms:created>
  <dcterms:modified xsi:type="dcterms:W3CDTF">2010-01-29T17:22:15Z</dcterms:modified>
  <cp:category/>
  <cp:version/>
  <cp:contentType/>
  <cp:contentStatus/>
</cp:coreProperties>
</file>