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80" windowHeight="5040" tabRatio="778" activeTab="0"/>
  </bookViews>
  <sheets>
    <sheet name="Прочти" sheetId="1" r:id="rId1"/>
    <sheet name="Баланс1" sheetId="2" r:id="rId2"/>
    <sheet name="Баланс2" sheetId="3" r:id="rId3"/>
    <sheet name="Баланс3" sheetId="4" r:id="rId4"/>
    <sheet name="Баланс4" sheetId="5" r:id="rId5"/>
    <sheet name="Проверка" sheetId="6" r:id="rId6"/>
    <sheet name="Анализ" sheetId="7" r:id="rId7"/>
  </sheets>
  <definedNames/>
  <calcPr fullCalcOnLoad="1"/>
</workbook>
</file>

<file path=xl/sharedStrings.xml><?xml version="1.0" encoding="utf-8"?>
<sst xmlns="http://schemas.openxmlformats.org/spreadsheetml/2006/main" count="730" uniqueCount="254">
  <si>
    <t>Листы книги имеют следующие названия и назначения:</t>
  </si>
  <si>
    <t>Прочти</t>
  </si>
  <si>
    <t>Данный лист, содержащий краткое описание, а также некоторые</t>
  </si>
  <si>
    <t>советы и рекомендации</t>
  </si>
  <si>
    <t>Баланс№</t>
  </si>
  <si>
    <t>Каждый лист содержит 2 страницы - Актив и Пассив</t>
  </si>
  <si>
    <t>Проверка</t>
  </si>
  <si>
    <t>Проверка равенства Актива и Пассива за каждый отчетный период.</t>
  </si>
  <si>
    <t>Сама сообщений об ошибках не выдает - в этот лист надо заглядывать.</t>
  </si>
  <si>
    <t>Советы:</t>
  </si>
  <si>
    <t>1. Если содержимое ячейки набрано шрифтом красного цвета, то не следует эту</t>
  </si>
  <si>
    <t>2. Входящие остатки на начало года имеет смысл вводить, предварительно</t>
  </si>
  <si>
    <t>выделив листы с Баланс1 по Баланс4.</t>
  </si>
  <si>
    <t>Напоминание о приемах навигации:</t>
  </si>
  <si>
    <t>Быстрое перемещение между листами: Ctrl+PageDown - вперед; Ctrl+PageUp - назад</t>
  </si>
  <si>
    <t>Выделение диапазона смежных листов: щелкнуть на первом листе и, удерживая</t>
  </si>
  <si>
    <t>клавишу Shift, щелкнуть на последнем листе.</t>
  </si>
  <si>
    <t>Выделение несмежных листов: щелкать на нужных листах, удерживая Ctrl</t>
  </si>
  <si>
    <t>Перемещение, выделение, копирование, удаление, добавление листов: щелкнуть</t>
  </si>
  <si>
    <t>правой клавишей на ярлычке листа и выбрать требуемый пункт "падающего" меню.</t>
  </si>
  <si>
    <t>Поработав с выделенными листами, их следует разгруппировать</t>
  </si>
  <si>
    <t>1 квартал</t>
  </si>
  <si>
    <t>АКТИВ</t>
  </si>
  <si>
    <t>Код</t>
  </si>
  <si>
    <t>На начало</t>
  </si>
  <si>
    <t>На конец</t>
  </si>
  <si>
    <t>стр.</t>
  </si>
  <si>
    <t>отч.периода</t>
  </si>
  <si>
    <t xml:space="preserve">   организационные расходы</t>
  </si>
  <si>
    <t xml:space="preserve">   патенты лицензии, товарные знаки, иные права и активы</t>
  </si>
  <si>
    <t xml:space="preserve">   земельные участки и объекты природопользования</t>
  </si>
  <si>
    <t xml:space="preserve">   здания, сооружения, машины и оборудование</t>
  </si>
  <si>
    <t xml:space="preserve">   инвестиции в дочерние общества</t>
  </si>
  <si>
    <t xml:space="preserve">   инвестиции в зависимые общества</t>
  </si>
  <si>
    <t xml:space="preserve">   инвестиции в другие организации</t>
  </si>
  <si>
    <t xml:space="preserve">   займы, предоставленные организациям на срок более 12 мес.</t>
  </si>
  <si>
    <t xml:space="preserve">   прочие долгосрочные финансовые вложения</t>
  </si>
  <si>
    <t>Прочие внеоборотные активы</t>
  </si>
  <si>
    <t xml:space="preserve">   Итого по разделу I</t>
  </si>
  <si>
    <t>II. ОБОРОТНЫЕ АКТИВЫ</t>
  </si>
  <si>
    <t>Запасы, в т.ч.:</t>
  </si>
  <si>
    <t xml:space="preserve">   прочие запасы и затраты</t>
  </si>
  <si>
    <t>Дебиторская задолженность (более 12 мес.), в т.ч.:</t>
  </si>
  <si>
    <t xml:space="preserve">   прочие дебиторы</t>
  </si>
  <si>
    <t>Дебиторская задолженность (в течение 12 мес.), в т.ч.:</t>
  </si>
  <si>
    <t xml:space="preserve">   собственные акции, выкупленные у акционеров</t>
  </si>
  <si>
    <t xml:space="preserve">   прочие краткосрочные финансовые вложения</t>
  </si>
  <si>
    <t>Денежные средства, в т.ч.:</t>
  </si>
  <si>
    <t>Прочие оборотные активы</t>
  </si>
  <si>
    <t xml:space="preserve">   Итого по разделу II</t>
  </si>
  <si>
    <t>Х</t>
  </si>
  <si>
    <t>БАЛАНС (сумма строк 190+290+390)</t>
  </si>
  <si>
    <t>ПАССИВ</t>
  </si>
  <si>
    <t xml:space="preserve">   резервные фонды, образованные в соотв-вии с законод-вом</t>
  </si>
  <si>
    <t xml:space="preserve">   резервы, образованные в соотв-вии с учредит. документами</t>
  </si>
  <si>
    <t xml:space="preserve">   Итого по разделу IV:</t>
  </si>
  <si>
    <t xml:space="preserve">   кредиты банков, подлежащие погашению через 12 месяцев</t>
  </si>
  <si>
    <t xml:space="preserve">   прочие займы, подлежащие погашению через 12 месяцев</t>
  </si>
  <si>
    <t>Прочие долгосрочные пассивы</t>
  </si>
  <si>
    <t xml:space="preserve">   Итого по разделу V:</t>
  </si>
  <si>
    <t xml:space="preserve">   кредиты банков</t>
  </si>
  <si>
    <t xml:space="preserve">   прочие займы</t>
  </si>
  <si>
    <t>Кредиторская задолженность, в т.ч.:</t>
  </si>
  <si>
    <t>Прочие краткосрочные пассивы</t>
  </si>
  <si>
    <t>БАЛАНС (сумма строк 490+590+690)</t>
  </si>
  <si>
    <t>Наименование показателя</t>
  </si>
  <si>
    <t>Руководитель</t>
  </si>
  <si>
    <t>Главный бухгалтер</t>
  </si>
  <si>
    <t>Период</t>
  </si>
  <si>
    <t>Актив</t>
  </si>
  <si>
    <t>Пассив</t>
  </si>
  <si>
    <t>Разница</t>
  </si>
  <si>
    <t>Сообщение</t>
  </si>
  <si>
    <t>Полугодие</t>
  </si>
  <si>
    <t>9 месяцев</t>
  </si>
  <si>
    <t>Год</t>
  </si>
  <si>
    <t>Справка о наличии ценностей, учитываемых на забалансовых счетах</t>
  </si>
  <si>
    <t>Арендованные основные средства (001)</t>
  </si>
  <si>
    <t xml:space="preserve">     в том числе по лизингу</t>
  </si>
  <si>
    <t>ТМЦ, принятые на ответственное хранение (002)</t>
  </si>
  <si>
    <t>Товары, принятые на комиссию (004)</t>
  </si>
  <si>
    <t>Обеспечения обязательств и платежей полученные (008)</t>
  </si>
  <si>
    <t>Обеспечения обязательств и платежей выданные (009)</t>
  </si>
  <si>
    <t>Износ жилищного фонда (014)</t>
  </si>
  <si>
    <t>Износ объектов внешнего благоустройства и проч. (015)</t>
  </si>
  <si>
    <t>Списанная в убыток задолж-сть неплатежес. дебеторов (007)</t>
  </si>
  <si>
    <t xml:space="preserve">                                       (подпись)                                                                 (расшифровка подписи)</t>
  </si>
  <si>
    <t xml:space="preserve">                                                        бухгалтера от "___"__________ ______г. № ______</t>
  </si>
  <si>
    <t xml:space="preserve">   деловая репутация организации</t>
  </si>
  <si>
    <t xml:space="preserve">   имущество для передачи в лизинг</t>
  </si>
  <si>
    <t xml:space="preserve">   имущество, предоставляемое по договору проката</t>
  </si>
  <si>
    <t>отч. года</t>
  </si>
  <si>
    <t xml:space="preserve">   займы, предоставленные организациям на срок менее 12 мес.</t>
  </si>
  <si>
    <t>III. КАПИТАЛ И РЕЗЕРВЫ</t>
  </si>
  <si>
    <t xml:space="preserve">   Итого по разделу III:</t>
  </si>
  <si>
    <t>IV. ДОЛГОСРОЧНЫЕ ПАССИВЫ</t>
  </si>
  <si>
    <t>V. КРАТКОСРОЧНЫЕ ПАССИВЫ</t>
  </si>
  <si>
    <t>I.ВНЕОБОРОТНЫЕ АКТИВЫ</t>
  </si>
  <si>
    <t>"____"___________2002 г.                 Квалификационный аттестат профессионального</t>
  </si>
  <si>
    <t>Чистые активы: Ач = А' - П'</t>
  </si>
  <si>
    <t>А' = А1 + А2 - стр.220,244</t>
  </si>
  <si>
    <t>стр.220 - НДС по приобретенным ценностям</t>
  </si>
  <si>
    <t>стр.244 - задолженность учредителей по взносам в уставный капитал</t>
  </si>
  <si>
    <t>П' = П4 + П5 + стр.450 - стр.640,650,660</t>
  </si>
  <si>
    <t>стр.450 - целевое финансирование</t>
  </si>
  <si>
    <t>стр.640 - доходы будущих периодов</t>
  </si>
  <si>
    <t>стр.650 - фонды потребления</t>
  </si>
  <si>
    <t>стр.660 - резервы предстоящих расходов</t>
  </si>
  <si>
    <t>Дата</t>
  </si>
  <si>
    <t>А'</t>
  </si>
  <si>
    <t>П'</t>
  </si>
  <si>
    <t>Ач</t>
  </si>
  <si>
    <t>тыс.руб.</t>
  </si>
  <si>
    <t>с нач.года</t>
  </si>
  <si>
    <t>Изменение</t>
  </si>
  <si>
    <t>(Ач &gt; УК)</t>
  </si>
  <si>
    <t>Коэффициент автономии: Кавт = П3' / Б</t>
  </si>
  <si>
    <t>П3' = П3 + стр.640,650,660 - собственные средства предприятия</t>
  </si>
  <si>
    <t>Б - валюта баланса</t>
  </si>
  <si>
    <t>П3'</t>
  </si>
  <si>
    <t>Б</t>
  </si>
  <si>
    <t>Кавт</t>
  </si>
  <si>
    <t>Отношение заемных средств к собственным: Кз = (П4+П5')/П3'</t>
  </si>
  <si>
    <t>Показывает, какая доля деятельности</t>
  </si>
  <si>
    <t>предприятия финансируется из</t>
  </si>
  <si>
    <t>собственных источников</t>
  </si>
  <si>
    <t>П5' = П5 - стр.640,650,660 - краткосрочные пассивы</t>
  </si>
  <si>
    <t>П4 - долгосрочные пассивы</t>
  </si>
  <si>
    <t>П5'</t>
  </si>
  <si>
    <t>Кз</t>
  </si>
  <si>
    <t>практически всегда П4 = 0</t>
  </si>
  <si>
    <t>П3' = П3 + стр.640,650,660 - собственные средства предприятия (капитал и резервы)</t>
  </si>
  <si>
    <t>А1 - внеоборотные средства</t>
  </si>
  <si>
    <t>А2 - оборотные средства</t>
  </si>
  <si>
    <t>Коэффициент обеспеченности собственными оборотными средствами: Кобесп = (П3' - А1)/А2</t>
  </si>
  <si>
    <t>А1</t>
  </si>
  <si>
    <t>А2</t>
  </si>
  <si>
    <t>Кобесп</t>
  </si>
  <si>
    <t>Нормативное значение:</t>
  </si>
  <si>
    <t>нет</t>
  </si>
  <si>
    <t>П4</t>
  </si>
  <si>
    <t>Показывает, сколько заемных</t>
  </si>
  <si>
    <t>средств привлекало предпр-е</t>
  </si>
  <si>
    <t>на 1 рубль собственных ср-в,</t>
  </si>
  <si>
    <t>вложенных в активы</t>
  </si>
  <si>
    <t>Коэффициент обеспеченности запасов собственными оборотными средствами:</t>
  </si>
  <si>
    <t>Коб = (П3' - А1 + П4)/стр.210, где стр.210 - запасы</t>
  </si>
  <si>
    <t>стр.210</t>
  </si>
  <si>
    <t xml:space="preserve"> 0,6 - 0,8</t>
  </si>
  <si>
    <t>Уставный Капитал - 0 тыс.руб.(50 руб.)</t>
  </si>
  <si>
    <t>Кман</t>
  </si>
  <si>
    <t>Коэффициент маневренности: Кман = (П3' - А1)/П3'</t>
  </si>
  <si>
    <t xml:space="preserve"> - оптимальное значение</t>
  </si>
  <si>
    <t>Показывает, какая часть собственных</t>
  </si>
  <si>
    <t>средств находится в мобильной форме,</t>
  </si>
  <si>
    <t>позволяющей свободно маневрировать</t>
  </si>
  <si>
    <t>этими средствами</t>
  </si>
  <si>
    <t>Коэффициент инвестирования: Кинв = П3' / А1</t>
  </si>
  <si>
    <t>Кинв</t>
  </si>
  <si>
    <t xml:space="preserve"> &gt;1</t>
  </si>
  <si>
    <t>Показывает, в какой степени внеоборотные</t>
  </si>
  <si>
    <t>активы покрыты собственными источниками.</t>
  </si>
  <si>
    <t xml:space="preserve">Значение Кинв&lt;1 свидетельствует об </t>
  </si>
  <si>
    <t>отсутствии у предприятия собственных</t>
  </si>
  <si>
    <t>оборотных средств, наличие которых -</t>
  </si>
  <si>
    <t>минимальное условие фин. устойчивости</t>
  </si>
  <si>
    <t>Если Кобесп&lt;0,1 структура</t>
  </si>
  <si>
    <t>баланса неудовлетворительна,</t>
  </si>
  <si>
    <t>а предприятие - неплатеже-</t>
  </si>
  <si>
    <t>способно.</t>
  </si>
  <si>
    <t>ОЦЕНКА ФИНАНСОВОЙ УСТОЙЧИВОСТИ И АВТОНОМНОСТИ</t>
  </si>
  <si>
    <t>Норматив. значение:</t>
  </si>
  <si>
    <t>АНАЛИЗ ПЛАТЕЖЕСПОСОБНОСТИ ПРЕДПРИЯТИЯ</t>
  </si>
  <si>
    <t>Платежеспособность предприятия - это его способность оплачивать краткосрочные обязательства</t>
  </si>
  <si>
    <t xml:space="preserve">в установленные сроки. Оценка платежеспособности производится на основе ликвидности </t>
  </si>
  <si>
    <t>оборотных активов. Чем выше доля активов, которые легко могут быть превращены в денежные</t>
  </si>
  <si>
    <t>средства, тем выше платежеспособность предприятия.</t>
  </si>
  <si>
    <t>Коэффициент абсолютной ликвидности.</t>
  </si>
  <si>
    <t>Рассчитывается как отношение денежных средств и</t>
  </si>
  <si>
    <t>быстрореализуемых краткосрочных финансовых вложений к текущей краткосрочной</t>
  </si>
  <si>
    <t>задолженности предприятия:</t>
  </si>
  <si>
    <t>Кал = стр.(250+260)/П5'</t>
  </si>
  <si>
    <t>стр.250 - краткосрочные финансовые вложения</t>
  </si>
  <si>
    <t>стр.260 - денежные средства</t>
  </si>
  <si>
    <t>стр.250</t>
  </si>
  <si>
    <t>стр.260</t>
  </si>
  <si>
    <t>Кал</t>
  </si>
  <si>
    <t xml:space="preserve"> =&gt;0,2</t>
  </si>
  <si>
    <t>Рекомендуемое значение:</t>
  </si>
  <si>
    <t>стр.240 - дебиторская задолженность (до 12 месяцев)</t>
  </si>
  <si>
    <t>Кал = стр.(240+250+260)/П5'</t>
  </si>
  <si>
    <t>Коэффициент ликвидности.</t>
  </si>
  <si>
    <t>Рассчитывается как отношение денежных средств,</t>
  </si>
  <si>
    <t>быстрореализуемых краткосрочных финансовых вложений и краткосрочной дебиторской</t>
  </si>
  <si>
    <t>задолженности предприятия к текущим обязательствам:</t>
  </si>
  <si>
    <t xml:space="preserve"> =&gt;1</t>
  </si>
  <si>
    <t>Коэффициент текущей ликвидности.</t>
  </si>
  <si>
    <t>Рассчитывается как отношение всех оборотных</t>
  </si>
  <si>
    <t>активов к текущей краткосрочной задолженности предприятия:</t>
  </si>
  <si>
    <t>Ктл = А2/П5'</t>
  </si>
  <si>
    <t>А2 - оборотные активы</t>
  </si>
  <si>
    <t>Ктл</t>
  </si>
  <si>
    <t>Кл</t>
  </si>
  <si>
    <t>"____"___________2003 г.                 Квалификационный аттестат профессионального</t>
  </si>
  <si>
    <t>Нематериальные активы, в т.ч.:</t>
  </si>
  <si>
    <t>Основные средства, в т.ч.:</t>
  </si>
  <si>
    <t>Незавершенное строительство</t>
  </si>
  <si>
    <t>Доходные вложения в материальные ценности, в т.ч.:</t>
  </si>
  <si>
    <t>Долгосрочные финансовые вложения, в т.ч.:</t>
  </si>
  <si>
    <t xml:space="preserve">   сырье, материалы и др. аналог. ценности</t>
  </si>
  <si>
    <t xml:space="preserve">   животные на выращивании и откорме</t>
  </si>
  <si>
    <t xml:space="preserve">   затраты в незавершенном производстве</t>
  </si>
  <si>
    <t xml:space="preserve">   готовая продукция и товары</t>
  </si>
  <si>
    <t xml:space="preserve">   товары отгруженные</t>
  </si>
  <si>
    <t xml:space="preserve">   расходы будущих периодов</t>
  </si>
  <si>
    <t>Налог на добавленную ст-сть по приобретенным ценностям</t>
  </si>
  <si>
    <t xml:space="preserve">   покупатели и заказчики</t>
  </si>
  <si>
    <t xml:space="preserve">   векселя к получению</t>
  </si>
  <si>
    <t xml:space="preserve">   задолженность дочерних и зависимых обществ</t>
  </si>
  <si>
    <t xml:space="preserve">   авансы выданные</t>
  </si>
  <si>
    <t xml:space="preserve">   задолженность учредителей</t>
  </si>
  <si>
    <t>Краткосрочные финансовые вложения, в т.ч.</t>
  </si>
  <si>
    <t xml:space="preserve">   касса</t>
  </si>
  <si>
    <t xml:space="preserve">   расчетные счета</t>
  </si>
  <si>
    <t xml:space="preserve">   валютные счета</t>
  </si>
  <si>
    <t xml:space="preserve">   прочие денежные средства</t>
  </si>
  <si>
    <t>Уставный капитал</t>
  </si>
  <si>
    <t>Добавочный капитал</t>
  </si>
  <si>
    <t>Резервный капитал, в т.ч.:</t>
  </si>
  <si>
    <t>Фонд социальной сферы</t>
  </si>
  <si>
    <t>Целевые финансирование и поступления</t>
  </si>
  <si>
    <t>Нераспределенная прибыль прошлых лет</t>
  </si>
  <si>
    <t>Непокрытый убыток прошлых лет</t>
  </si>
  <si>
    <t>Нераспределенная прибыль отчетного года</t>
  </si>
  <si>
    <t>Непокрытый убыток отчетного года</t>
  </si>
  <si>
    <t>Заемные средства, в т.ч.:</t>
  </si>
  <si>
    <t xml:space="preserve">   поставщики и подрядчики</t>
  </si>
  <si>
    <t xml:space="preserve">   векселя к уплате</t>
  </si>
  <si>
    <t xml:space="preserve">   задолженность перед дочерними и зависимыми общ-вами</t>
  </si>
  <si>
    <t xml:space="preserve">   по оплате труда</t>
  </si>
  <si>
    <t xml:space="preserve">   по социальному страхованию</t>
  </si>
  <si>
    <t xml:space="preserve">   задолженность перед бюджетом</t>
  </si>
  <si>
    <t xml:space="preserve">   авансы полученные</t>
  </si>
  <si>
    <t xml:space="preserve">   прочие кредиторы</t>
  </si>
  <si>
    <t>Задолженность участникам по выплате доходов</t>
  </si>
  <si>
    <t>Доходы будущих периодов</t>
  </si>
  <si>
    <t>Резервы предстоящих расходов</t>
  </si>
  <si>
    <t>стр.240</t>
  </si>
  <si>
    <t>Списанная в убыток задолж-сть неплатежесп. дебеторов (007)</t>
  </si>
  <si>
    <t>Анализ</t>
  </si>
  <si>
    <t>Анализ финансовой устойчивости и платёжеспособности</t>
  </si>
  <si>
    <t>Данная книга содержит формы для ввода и расчёта экономических показателей</t>
  </si>
  <si>
    <t>Форма №1 "Бухгалтерский баланс" (устаревшая форма)</t>
  </si>
  <si>
    <t>ячейку редактировать - там формула или ссылка!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</si>
</sst>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%"/>
    <numFmt numFmtId="173" formatCode="_-* #,##0.0\ _р_._-;\-* #,##0.0\ _р_._-;_-* &quot;-&quot;??\ _р_._-;_-@_-"/>
    <numFmt numFmtId="174" formatCode="_-* #,##0\ _р_._-;\-* #,##0\ _р_._-;_-* &quot;-&quot;??\ _р_._-;_-@_-"/>
    <numFmt numFmtId="175" formatCode="0.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8"/>
      <name val="Arial Cyr"/>
      <family val="2"/>
    </font>
    <font>
      <u val="single"/>
      <sz val="10"/>
      <name val="Arial Cyr"/>
      <family val="2"/>
    </font>
    <font>
      <sz val="10"/>
      <color indexed="8"/>
      <name val="Arial Cyr"/>
      <family val="2"/>
    </font>
    <font>
      <i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16" borderId="7" applyNumberFormat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8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18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4" xfId="0" applyFont="1" applyBorder="1" applyAlignment="1">
      <alignment/>
    </xf>
    <xf numFmtId="1" fontId="4" fillId="0" borderId="10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0" fontId="0" fillId="0" borderId="22" xfId="0" applyBorder="1" applyAlignment="1">
      <alignment horizontal="right"/>
    </xf>
    <xf numFmtId="175" fontId="5" fillId="0" borderId="15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10" xfId="0" applyFont="1" applyBorder="1" applyAlignment="1">
      <alignment/>
    </xf>
    <xf numFmtId="0" fontId="9" fillId="18" borderId="1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PageLayoutView="0" workbookViewId="0" topLeftCell="A1">
      <selection activeCell="G40" sqref="G40"/>
    </sheetView>
  </sheetViews>
  <sheetFormatPr defaultColWidth="9.00390625" defaultRowHeight="12.75"/>
  <cols>
    <col min="1" max="1" width="11.375" style="0" customWidth="1"/>
  </cols>
  <sheetData>
    <row r="1" ht="12.75">
      <c r="A1" t="s">
        <v>251</v>
      </c>
    </row>
    <row r="2" ht="12.75">
      <c r="A2" s="22" t="s">
        <v>0</v>
      </c>
    </row>
    <row r="3" spans="1:2" ht="12.75">
      <c r="A3" s="21" t="s">
        <v>1</v>
      </c>
      <c r="B3" t="s">
        <v>2</v>
      </c>
    </row>
    <row r="4" ht="12.75">
      <c r="B4" t="s">
        <v>3</v>
      </c>
    </row>
    <row r="5" spans="1:2" ht="12.75">
      <c r="A5" s="21" t="s">
        <v>4</v>
      </c>
      <c r="B5" t="s">
        <v>252</v>
      </c>
    </row>
    <row r="6" ht="12.75">
      <c r="B6" t="s">
        <v>5</v>
      </c>
    </row>
    <row r="7" spans="1:2" ht="12.75">
      <c r="A7" s="21" t="s">
        <v>6</v>
      </c>
      <c r="B7" t="s">
        <v>7</v>
      </c>
    </row>
    <row r="8" ht="12.75">
      <c r="B8" t="s">
        <v>8</v>
      </c>
    </row>
    <row r="9" spans="1:2" ht="12.75">
      <c r="A9" s="26" t="s">
        <v>249</v>
      </c>
      <c r="B9" t="s">
        <v>250</v>
      </c>
    </row>
    <row r="11" ht="12.75">
      <c r="A11" s="22" t="s">
        <v>9</v>
      </c>
    </row>
    <row r="12" ht="12.75">
      <c r="A12" t="s">
        <v>10</v>
      </c>
    </row>
    <row r="13" ht="12.75">
      <c r="A13" t="s">
        <v>253</v>
      </c>
    </row>
    <row r="14" ht="12.75">
      <c r="A14" t="s">
        <v>11</v>
      </c>
    </row>
    <row r="15" ht="12.75">
      <c r="A15" t="s">
        <v>12</v>
      </c>
    </row>
    <row r="17" ht="12.75">
      <c r="A17" s="22" t="s">
        <v>13</v>
      </c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1" ht="12.75">
      <c r="A21" t="s">
        <v>17</v>
      </c>
    </row>
    <row r="22" ht="12.75">
      <c r="A22" t="s">
        <v>18</v>
      </c>
    </row>
    <row r="23" ht="12.75">
      <c r="A23" t="s">
        <v>19</v>
      </c>
    </row>
    <row r="24" ht="12.75">
      <c r="A24" t="s">
        <v>20</v>
      </c>
    </row>
  </sheetData>
  <sheetProtection/>
  <printOptions/>
  <pageMargins left="1.1811023622047245" right="0.3937007874015748" top="0.52" bottom="0.5" header="0.31" footer="0.3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zoomScale="95" zoomScaleNormal="95" zoomScalePageLayoutView="0" workbookViewId="0" topLeftCell="A49">
      <selection activeCell="B123" sqref="B123"/>
    </sheetView>
  </sheetViews>
  <sheetFormatPr defaultColWidth="9.00390625" defaultRowHeight="12.75"/>
  <cols>
    <col min="1" max="1" width="56.625" style="0" customWidth="1"/>
    <col min="2" max="2" width="4.75390625" style="0" customWidth="1"/>
    <col min="3" max="3" width="11.375" style="0" customWidth="1"/>
    <col min="4" max="4" width="12.125" style="0" customWidth="1"/>
  </cols>
  <sheetData>
    <row r="1" spans="1:4" ht="12.75">
      <c r="A1" s="55" t="s">
        <v>22</v>
      </c>
      <c r="B1" s="7" t="s">
        <v>23</v>
      </c>
      <c r="C1" s="7" t="s">
        <v>24</v>
      </c>
      <c r="D1" s="7" t="s">
        <v>25</v>
      </c>
    </row>
    <row r="2" spans="1:4" ht="12.75">
      <c r="A2" s="56"/>
      <c r="B2" s="8" t="s">
        <v>26</v>
      </c>
      <c r="C2" s="8" t="s">
        <v>91</v>
      </c>
      <c r="D2" s="8" t="s">
        <v>27</v>
      </c>
    </row>
    <row r="3" spans="1:4" ht="12.75">
      <c r="A3" s="52">
        <v>1</v>
      </c>
      <c r="B3" s="52">
        <v>2</v>
      </c>
      <c r="C3" s="52">
        <v>3</v>
      </c>
      <c r="D3" s="52">
        <v>4</v>
      </c>
    </row>
    <row r="4" spans="1:4" ht="12.75">
      <c r="A4" s="9" t="s">
        <v>97</v>
      </c>
      <c r="B4" s="3"/>
      <c r="C4" s="3"/>
      <c r="D4" s="3"/>
    </row>
    <row r="5" spans="1:4" ht="12.75">
      <c r="A5" s="3" t="s">
        <v>204</v>
      </c>
      <c r="B5" s="9">
        <v>110</v>
      </c>
      <c r="C5" s="13">
        <f>C6+C7+C8</f>
        <v>0</v>
      </c>
      <c r="D5" s="13">
        <f>D6+D7+D8</f>
        <v>0</v>
      </c>
    </row>
    <row r="6" spans="1:4" ht="12.75">
      <c r="A6" s="3" t="s">
        <v>28</v>
      </c>
      <c r="B6" s="9">
        <v>111</v>
      </c>
      <c r="C6" s="3"/>
      <c r="D6" s="3"/>
    </row>
    <row r="7" spans="1:4" ht="12.75">
      <c r="A7" s="3" t="s">
        <v>29</v>
      </c>
      <c r="B7" s="9">
        <v>112</v>
      </c>
      <c r="C7" s="3"/>
      <c r="D7" s="3"/>
    </row>
    <row r="8" spans="1:4" ht="12.75">
      <c r="A8" s="3" t="s">
        <v>88</v>
      </c>
      <c r="B8" s="9">
        <v>113</v>
      </c>
      <c r="C8" s="3"/>
      <c r="D8" s="3"/>
    </row>
    <row r="9" spans="1:4" ht="12.75">
      <c r="A9" s="3" t="s">
        <v>205</v>
      </c>
      <c r="B9" s="9">
        <v>120</v>
      </c>
      <c r="C9" s="13">
        <f>C10+C11</f>
        <v>606</v>
      </c>
      <c r="D9" s="13">
        <f>D10+D11</f>
        <v>617</v>
      </c>
    </row>
    <row r="10" spans="1:4" ht="12.75">
      <c r="A10" s="3" t="s">
        <v>30</v>
      </c>
      <c r="B10" s="9">
        <v>121</v>
      </c>
      <c r="C10" s="3"/>
      <c r="D10" s="3"/>
    </row>
    <row r="11" spans="1:4" ht="12.75">
      <c r="A11" s="3" t="s">
        <v>31</v>
      </c>
      <c r="B11" s="9">
        <v>122</v>
      </c>
      <c r="C11" s="3">
        <v>606</v>
      </c>
      <c r="D11" s="3">
        <v>617</v>
      </c>
    </row>
    <row r="12" spans="1:4" ht="12.75">
      <c r="A12" s="3" t="s">
        <v>206</v>
      </c>
      <c r="B12" s="9">
        <v>130</v>
      </c>
      <c r="C12" s="3"/>
      <c r="D12" s="3"/>
    </row>
    <row r="13" spans="1:4" ht="12.75">
      <c r="A13" s="3" t="s">
        <v>207</v>
      </c>
      <c r="B13" s="9">
        <v>135</v>
      </c>
      <c r="C13" s="13">
        <f>C14+C15</f>
        <v>0</v>
      </c>
      <c r="D13" s="13">
        <f>D14+D15</f>
        <v>0</v>
      </c>
    </row>
    <row r="14" spans="1:4" ht="12.75">
      <c r="A14" s="3" t="s">
        <v>89</v>
      </c>
      <c r="B14" s="9">
        <v>136</v>
      </c>
      <c r="C14" s="3"/>
      <c r="D14" s="3"/>
    </row>
    <row r="15" spans="1:4" ht="12.75">
      <c r="A15" s="3" t="s">
        <v>90</v>
      </c>
      <c r="B15" s="9">
        <v>137</v>
      </c>
      <c r="C15" s="3"/>
      <c r="D15" s="3"/>
    </row>
    <row r="16" spans="1:4" ht="12.75">
      <c r="A16" s="3" t="s">
        <v>208</v>
      </c>
      <c r="B16" s="9">
        <v>140</v>
      </c>
      <c r="C16" s="13">
        <f>SUM(C17:C21)</f>
        <v>0</v>
      </c>
      <c r="D16" s="13">
        <f>SUM(D17:D21)</f>
        <v>0</v>
      </c>
    </row>
    <row r="17" spans="1:4" ht="12.75">
      <c r="A17" s="3" t="s">
        <v>32</v>
      </c>
      <c r="B17" s="9">
        <v>141</v>
      </c>
      <c r="C17" s="3"/>
      <c r="D17" s="3"/>
    </row>
    <row r="18" spans="1:4" ht="12.75">
      <c r="A18" s="3" t="s">
        <v>33</v>
      </c>
      <c r="B18" s="9">
        <v>142</v>
      </c>
      <c r="C18" s="3"/>
      <c r="D18" s="3"/>
    </row>
    <row r="19" spans="1:4" ht="12.75">
      <c r="A19" s="3" t="s">
        <v>34</v>
      </c>
      <c r="B19" s="9">
        <v>143</v>
      </c>
      <c r="C19" s="3"/>
      <c r="D19" s="3"/>
    </row>
    <row r="20" spans="1:4" ht="12.75">
      <c r="A20" s="3" t="s">
        <v>35</v>
      </c>
      <c r="B20" s="9">
        <v>144</v>
      </c>
      <c r="C20" s="3"/>
      <c r="D20" s="3"/>
    </row>
    <row r="21" spans="1:4" ht="12.75">
      <c r="A21" s="3" t="s">
        <v>36</v>
      </c>
      <c r="B21" s="9">
        <v>145</v>
      </c>
      <c r="C21" s="3"/>
      <c r="D21" s="3"/>
    </row>
    <row r="22" spans="1:4" ht="12.75">
      <c r="A22" s="3" t="s">
        <v>37</v>
      </c>
      <c r="B22" s="9">
        <v>150</v>
      </c>
      <c r="C22" s="3"/>
      <c r="D22" s="3"/>
    </row>
    <row r="23" spans="1:4" ht="12.75">
      <c r="A23" s="14" t="s">
        <v>38</v>
      </c>
      <c r="B23" s="9">
        <v>190</v>
      </c>
      <c r="C23" s="15">
        <f>C5+C9+C12+C13+C16+C22</f>
        <v>606</v>
      </c>
      <c r="D23" s="15">
        <f>D5+D9+D12+D13+D16+D22</f>
        <v>617</v>
      </c>
    </row>
    <row r="24" spans="1:4" ht="12.75">
      <c r="A24" s="9" t="s">
        <v>39</v>
      </c>
      <c r="B24" s="9"/>
      <c r="C24" s="3"/>
      <c r="D24" s="3"/>
    </row>
    <row r="25" spans="1:4" ht="12.75">
      <c r="A25" s="3" t="s">
        <v>40</v>
      </c>
      <c r="B25" s="9">
        <v>210</v>
      </c>
      <c r="C25" s="13">
        <f>SUM(C26:C32)</f>
        <v>3723</v>
      </c>
      <c r="D25" s="13">
        <f>SUM(D26:D32)</f>
        <v>5078</v>
      </c>
    </row>
    <row r="26" spans="1:4" ht="12.75">
      <c r="A26" s="3" t="s">
        <v>209</v>
      </c>
      <c r="B26" s="9">
        <v>211</v>
      </c>
      <c r="C26" s="3">
        <v>2</v>
      </c>
      <c r="D26" s="3"/>
    </row>
    <row r="27" spans="1:4" ht="12.75">
      <c r="A27" s="3" t="s">
        <v>210</v>
      </c>
      <c r="B27" s="9">
        <v>212</v>
      </c>
      <c r="C27" s="3"/>
      <c r="D27" s="3"/>
    </row>
    <row r="28" spans="1:4" ht="12.75">
      <c r="A28" s="3" t="s">
        <v>211</v>
      </c>
      <c r="B28" s="9">
        <v>213</v>
      </c>
      <c r="C28" s="3"/>
      <c r="D28" s="3"/>
    </row>
    <row r="29" spans="1:4" ht="12.75">
      <c r="A29" s="3" t="s">
        <v>212</v>
      </c>
      <c r="B29" s="9">
        <v>214</v>
      </c>
      <c r="C29" s="3">
        <v>3693</v>
      </c>
      <c r="D29" s="3">
        <v>4988</v>
      </c>
    </row>
    <row r="30" spans="1:4" ht="12.75">
      <c r="A30" s="3" t="s">
        <v>213</v>
      </c>
      <c r="B30" s="9">
        <v>215</v>
      </c>
      <c r="C30" s="3"/>
      <c r="D30" s="3"/>
    </row>
    <row r="31" spans="1:4" ht="12.75">
      <c r="A31" s="3" t="s">
        <v>214</v>
      </c>
      <c r="B31" s="9">
        <v>216</v>
      </c>
      <c r="C31" s="3">
        <v>28</v>
      </c>
      <c r="D31" s="3">
        <v>90</v>
      </c>
    </row>
    <row r="32" spans="1:4" ht="12.75">
      <c r="A32" s="3" t="s">
        <v>41</v>
      </c>
      <c r="B32" s="9">
        <v>217</v>
      </c>
      <c r="C32" s="3"/>
      <c r="D32" s="3"/>
    </row>
    <row r="33" spans="1:4" ht="12.75">
      <c r="A33" s="3" t="s">
        <v>215</v>
      </c>
      <c r="B33" s="9">
        <v>220</v>
      </c>
      <c r="C33" s="3">
        <v>438</v>
      </c>
      <c r="D33" s="3">
        <v>15</v>
      </c>
    </row>
    <row r="34" spans="1:4" ht="12.75">
      <c r="A34" s="3" t="s">
        <v>42</v>
      </c>
      <c r="B34" s="9">
        <v>230</v>
      </c>
      <c r="C34" s="13">
        <f>SUM(C35:C39)</f>
        <v>0</v>
      </c>
      <c r="D34" s="13">
        <f>SUM(D35:D39)</f>
        <v>0</v>
      </c>
    </row>
    <row r="35" spans="1:4" ht="12.75">
      <c r="A35" s="3" t="s">
        <v>216</v>
      </c>
      <c r="B35" s="9">
        <v>231</v>
      </c>
      <c r="C35" s="3"/>
      <c r="D35" s="3"/>
    </row>
    <row r="36" spans="1:4" ht="12.75">
      <c r="A36" s="3" t="s">
        <v>217</v>
      </c>
      <c r="B36" s="9">
        <v>232</v>
      </c>
      <c r="C36" s="3"/>
      <c r="D36" s="3"/>
    </row>
    <row r="37" spans="1:4" ht="12.75">
      <c r="A37" s="3" t="s">
        <v>218</v>
      </c>
      <c r="B37" s="9">
        <v>233</v>
      </c>
      <c r="C37" s="3"/>
      <c r="D37" s="3"/>
    </row>
    <row r="38" spans="1:4" ht="12.75">
      <c r="A38" s="3" t="s">
        <v>219</v>
      </c>
      <c r="B38" s="9">
        <v>234</v>
      </c>
      <c r="C38" s="3"/>
      <c r="D38" s="3"/>
    </row>
    <row r="39" spans="1:4" ht="12.75">
      <c r="A39" s="3" t="s">
        <v>43</v>
      </c>
      <c r="B39" s="9">
        <v>235</v>
      </c>
      <c r="C39" s="3"/>
      <c r="D39" s="3"/>
    </row>
    <row r="40" spans="1:4" ht="12.75">
      <c r="A40" s="3" t="s">
        <v>44</v>
      </c>
      <c r="B40" s="9">
        <v>240</v>
      </c>
      <c r="C40" s="51">
        <v>1169</v>
      </c>
      <c r="D40" s="51">
        <v>1893</v>
      </c>
    </row>
    <row r="41" spans="1:4" ht="12.75">
      <c r="A41" s="3" t="s">
        <v>216</v>
      </c>
      <c r="B41" s="9">
        <v>241</v>
      </c>
      <c r="C41" s="3"/>
      <c r="D41" s="3"/>
    </row>
    <row r="42" spans="1:4" ht="12.75">
      <c r="A42" s="3" t="s">
        <v>217</v>
      </c>
      <c r="B42" s="9">
        <v>242</v>
      </c>
      <c r="C42" s="3"/>
      <c r="D42" s="3"/>
    </row>
    <row r="43" spans="1:4" ht="12.75">
      <c r="A43" s="3" t="s">
        <v>218</v>
      </c>
      <c r="B43" s="9">
        <v>243</v>
      </c>
      <c r="C43" s="3"/>
      <c r="D43" s="3"/>
    </row>
    <row r="44" spans="1:4" ht="12.75">
      <c r="A44" s="3" t="s">
        <v>220</v>
      </c>
      <c r="B44" s="9">
        <v>244</v>
      </c>
      <c r="C44" s="3"/>
      <c r="D44" s="3"/>
    </row>
    <row r="45" spans="1:4" ht="12.75">
      <c r="A45" s="3" t="s">
        <v>219</v>
      </c>
      <c r="B45" s="9">
        <v>245</v>
      </c>
      <c r="C45" s="3"/>
      <c r="D45" s="3"/>
    </row>
    <row r="46" spans="1:4" ht="12.75">
      <c r="A46" s="3" t="s">
        <v>43</v>
      </c>
      <c r="B46" s="9">
        <v>246</v>
      </c>
      <c r="C46" s="3"/>
      <c r="D46" s="3"/>
    </row>
    <row r="47" spans="1:4" ht="12.75">
      <c r="A47" s="3" t="s">
        <v>221</v>
      </c>
      <c r="B47" s="9">
        <v>250</v>
      </c>
      <c r="C47" s="13">
        <f>SUM(C48:C50)</f>
        <v>0</v>
      </c>
      <c r="D47" s="13">
        <f>SUM(D48:D50)</f>
        <v>0</v>
      </c>
    </row>
    <row r="48" spans="1:4" ht="12.75">
      <c r="A48" s="3" t="s">
        <v>92</v>
      </c>
      <c r="B48" s="9">
        <v>251</v>
      </c>
      <c r="C48" s="3"/>
      <c r="D48" s="3"/>
    </row>
    <row r="49" spans="1:4" ht="12.75">
      <c r="A49" s="3" t="s">
        <v>45</v>
      </c>
      <c r="B49" s="9">
        <v>252</v>
      </c>
      <c r="C49" s="3"/>
      <c r="D49" s="3"/>
    </row>
    <row r="50" spans="1:4" ht="12.75">
      <c r="A50" s="3" t="s">
        <v>46</v>
      </c>
      <c r="B50" s="9">
        <v>253</v>
      </c>
      <c r="C50" s="3"/>
      <c r="D50" s="3"/>
    </row>
    <row r="51" spans="1:4" ht="12.75">
      <c r="A51" s="3" t="s">
        <v>47</v>
      </c>
      <c r="B51" s="9">
        <v>260</v>
      </c>
      <c r="C51" s="51">
        <v>167</v>
      </c>
      <c r="D51" s="51">
        <v>315</v>
      </c>
    </row>
    <row r="52" spans="1:4" ht="12.75">
      <c r="A52" s="3" t="s">
        <v>222</v>
      </c>
      <c r="B52" s="9">
        <v>261</v>
      </c>
      <c r="C52" s="3"/>
      <c r="D52" s="3"/>
    </row>
    <row r="53" spans="1:4" ht="12.75">
      <c r="A53" s="3" t="s">
        <v>223</v>
      </c>
      <c r="B53" s="9">
        <v>262</v>
      </c>
      <c r="C53" s="3"/>
      <c r="D53" s="3"/>
    </row>
    <row r="54" spans="1:4" ht="12.75">
      <c r="A54" s="3" t="s">
        <v>224</v>
      </c>
      <c r="B54" s="9">
        <v>263</v>
      </c>
      <c r="C54" s="3"/>
      <c r="D54" s="3"/>
    </row>
    <row r="55" spans="1:4" ht="12.75">
      <c r="A55" s="3" t="s">
        <v>225</v>
      </c>
      <c r="B55" s="9">
        <v>264</v>
      </c>
      <c r="C55" s="3"/>
      <c r="D55" s="3"/>
    </row>
    <row r="56" spans="1:4" ht="12.75">
      <c r="A56" s="3" t="s">
        <v>48</v>
      </c>
      <c r="B56" s="9">
        <v>270</v>
      </c>
      <c r="C56" s="3"/>
      <c r="D56" s="3"/>
    </row>
    <row r="57" spans="1:4" ht="12.75">
      <c r="A57" s="14" t="s">
        <v>49</v>
      </c>
      <c r="B57" s="9">
        <v>290</v>
      </c>
      <c r="C57" s="15">
        <f>C25+C33+C34+C40+C47+C51+C56</f>
        <v>5497</v>
      </c>
      <c r="D57" s="15">
        <f>D25+D33+D34+D40+D47+D51+D56</f>
        <v>7301</v>
      </c>
    </row>
    <row r="58" spans="1:4" ht="12.75">
      <c r="A58" s="3" t="s">
        <v>51</v>
      </c>
      <c r="B58" s="9">
        <v>399</v>
      </c>
      <c r="C58" s="15">
        <f>C23+C57</f>
        <v>6103</v>
      </c>
      <c r="D58" s="15">
        <f>D23+D57</f>
        <v>7918</v>
      </c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spans="1:4" ht="12.75">
      <c r="A64" s="55" t="s">
        <v>52</v>
      </c>
      <c r="B64" s="7" t="s">
        <v>23</v>
      </c>
      <c r="C64" s="7" t="s">
        <v>24</v>
      </c>
      <c r="D64" s="7" t="s">
        <v>25</v>
      </c>
    </row>
    <row r="65" spans="1:4" ht="12.75">
      <c r="A65" s="56"/>
      <c r="B65" s="8" t="s">
        <v>26</v>
      </c>
      <c r="C65" s="8" t="s">
        <v>91</v>
      </c>
      <c r="D65" s="8" t="s">
        <v>27</v>
      </c>
    </row>
    <row r="66" spans="1:4" ht="12.75">
      <c r="A66" s="52">
        <v>1</v>
      </c>
      <c r="B66" s="52">
        <v>2</v>
      </c>
      <c r="C66" s="52">
        <v>3</v>
      </c>
      <c r="D66" s="52">
        <v>4</v>
      </c>
    </row>
    <row r="67" spans="1:4" ht="12.75">
      <c r="A67" s="9" t="s">
        <v>93</v>
      </c>
      <c r="B67" s="9"/>
      <c r="C67" s="3"/>
      <c r="D67" s="3"/>
    </row>
    <row r="68" spans="1:4" ht="12.75">
      <c r="A68" s="3" t="s">
        <v>226</v>
      </c>
      <c r="B68" s="9">
        <v>410</v>
      </c>
      <c r="C68" s="3"/>
      <c r="D68" s="3"/>
    </row>
    <row r="69" spans="1:4" ht="12.75">
      <c r="A69" s="3" t="s">
        <v>227</v>
      </c>
      <c r="B69" s="9">
        <v>420</v>
      </c>
      <c r="C69" s="3">
        <v>5</v>
      </c>
      <c r="D69" s="3">
        <v>5</v>
      </c>
    </row>
    <row r="70" spans="1:4" ht="12.75">
      <c r="A70" s="3" t="s">
        <v>228</v>
      </c>
      <c r="B70" s="9">
        <v>430</v>
      </c>
      <c r="C70" s="13">
        <f>C71+C72</f>
        <v>0</v>
      </c>
      <c r="D70" s="13">
        <f>D71+D72</f>
        <v>0</v>
      </c>
    </row>
    <row r="71" spans="1:4" ht="12.75">
      <c r="A71" s="3" t="s">
        <v>53</v>
      </c>
      <c r="B71" s="9">
        <v>431</v>
      </c>
      <c r="C71" s="3"/>
      <c r="D71" s="3"/>
    </row>
    <row r="72" spans="1:4" ht="12.75">
      <c r="A72" s="3" t="s">
        <v>54</v>
      </c>
      <c r="B72" s="9">
        <v>432</v>
      </c>
      <c r="C72" s="3"/>
      <c r="D72" s="3"/>
    </row>
    <row r="73" spans="1:4" ht="12.75">
      <c r="A73" s="3" t="s">
        <v>229</v>
      </c>
      <c r="B73" s="9">
        <v>440</v>
      </c>
      <c r="C73" s="3"/>
      <c r="D73" s="3"/>
    </row>
    <row r="74" spans="1:4" ht="12.75">
      <c r="A74" s="3" t="s">
        <v>230</v>
      </c>
      <c r="B74" s="9">
        <v>450</v>
      </c>
      <c r="C74" s="3"/>
      <c r="D74" s="3"/>
    </row>
    <row r="75" spans="1:4" ht="12.75">
      <c r="A75" s="3" t="s">
        <v>231</v>
      </c>
      <c r="B75" s="9">
        <v>460</v>
      </c>
      <c r="C75" s="3">
        <v>3139</v>
      </c>
      <c r="D75" s="3">
        <v>3616</v>
      </c>
    </row>
    <row r="76" spans="1:4" ht="12.75">
      <c r="A76" s="3" t="s">
        <v>232</v>
      </c>
      <c r="B76" s="9">
        <v>465</v>
      </c>
      <c r="C76" s="3"/>
      <c r="D76" s="3"/>
    </row>
    <row r="77" spans="1:4" ht="12.75">
      <c r="A77" s="3" t="s">
        <v>233</v>
      </c>
      <c r="B77" s="9">
        <v>470</v>
      </c>
      <c r="C77" s="9" t="s">
        <v>50</v>
      </c>
      <c r="D77" s="3"/>
    </row>
    <row r="78" spans="1:4" ht="12.75">
      <c r="A78" s="3" t="s">
        <v>234</v>
      </c>
      <c r="B78" s="9">
        <v>475</v>
      </c>
      <c r="C78" s="9" t="s">
        <v>50</v>
      </c>
      <c r="D78" s="3"/>
    </row>
    <row r="79" spans="1:4" ht="12.75">
      <c r="A79" s="14" t="s">
        <v>94</v>
      </c>
      <c r="B79" s="9">
        <v>490</v>
      </c>
      <c r="C79" s="15">
        <f>SUM(C68:C70)+SUM(C73:C75)-C76</f>
        <v>3144</v>
      </c>
      <c r="D79" s="15">
        <f>SUM(D68:D70)+D73+D74+D75-D76+D77-D78</f>
        <v>3621</v>
      </c>
    </row>
    <row r="80" spans="1:4" ht="12.75">
      <c r="A80" s="9" t="s">
        <v>95</v>
      </c>
      <c r="B80" s="9"/>
      <c r="C80" s="3"/>
      <c r="D80" s="3"/>
    </row>
    <row r="81" spans="1:4" ht="12.75">
      <c r="A81" s="3" t="s">
        <v>235</v>
      </c>
      <c r="B81" s="9">
        <v>510</v>
      </c>
      <c r="C81" s="13">
        <f>C82+C83</f>
        <v>0</v>
      </c>
      <c r="D81" s="13">
        <f>D82+D83</f>
        <v>0</v>
      </c>
    </row>
    <row r="82" spans="1:4" ht="12.75">
      <c r="A82" s="3" t="s">
        <v>56</v>
      </c>
      <c r="B82" s="9">
        <v>511</v>
      </c>
      <c r="C82" s="3"/>
      <c r="D82" s="3"/>
    </row>
    <row r="83" spans="1:4" ht="12.75">
      <c r="A83" s="17" t="s">
        <v>57</v>
      </c>
      <c r="B83" s="9">
        <v>512</v>
      </c>
      <c r="C83" s="3"/>
      <c r="D83" s="3"/>
    </row>
    <row r="84" spans="1:4" ht="12.75">
      <c r="A84" s="18" t="s">
        <v>58</v>
      </c>
      <c r="B84" s="9">
        <v>520</v>
      </c>
      <c r="C84" s="3"/>
      <c r="D84" s="3"/>
    </row>
    <row r="85" spans="1:4" ht="12.75">
      <c r="A85" s="14" t="s">
        <v>55</v>
      </c>
      <c r="B85" s="9">
        <v>590</v>
      </c>
      <c r="C85" s="16">
        <f>C81+C84</f>
        <v>0</v>
      </c>
      <c r="D85" s="16">
        <f>D81+D84</f>
        <v>0</v>
      </c>
    </row>
    <row r="86" spans="1:4" ht="12.75">
      <c r="A86" s="9" t="s">
        <v>96</v>
      </c>
      <c r="B86" s="9"/>
      <c r="C86" s="3"/>
      <c r="D86" s="3"/>
    </row>
    <row r="87" spans="1:4" ht="12.75">
      <c r="A87" s="3" t="s">
        <v>235</v>
      </c>
      <c r="B87" s="9">
        <v>610</v>
      </c>
      <c r="C87" s="13">
        <f>C88+C89</f>
        <v>0</v>
      </c>
      <c r="D87" s="13">
        <f>D88+D89</f>
        <v>0</v>
      </c>
    </row>
    <row r="88" spans="1:4" ht="12.75">
      <c r="A88" s="3" t="s">
        <v>60</v>
      </c>
      <c r="B88" s="9">
        <v>611</v>
      </c>
      <c r="C88" s="3"/>
      <c r="D88" s="3"/>
    </row>
    <row r="89" spans="1:4" ht="12.75">
      <c r="A89" s="3" t="s">
        <v>61</v>
      </c>
      <c r="B89" s="9">
        <v>612</v>
      </c>
      <c r="C89" s="3"/>
      <c r="D89" s="3"/>
    </row>
    <row r="90" spans="1:4" ht="12.75">
      <c r="A90" s="3" t="s">
        <v>62</v>
      </c>
      <c r="B90" s="9">
        <v>620</v>
      </c>
      <c r="C90" s="13">
        <f>SUM(C91:C98)</f>
        <v>2958</v>
      </c>
      <c r="D90" s="13">
        <f>SUM(D91:D98)</f>
        <v>4297</v>
      </c>
    </row>
    <row r="91" spans="1:4" ht="12.75">
      <c r="A91" s="3" t="s">
        <v>236</v>
      </c>
      <c r="B91" s="9">
        <v>621</v>
      </c>
      <c r="C91" s="3">
        <v>2213</v>
      </c>
      <c r="D91" s="3">
        <v>3676</v>
      </c>
    </row>
    <row r="92" spans="1:4" ht="12.75">
      <c r="A92" s="3" t="s">
        <v>237</v>
      </c>
      <c r="B92" s="9">
        <v>622</v>
      </c>
      <c r="C92" s="3"/>
      <c r="D92" s="3"/>
    </row>
    <row r="93" spans="1:4" ht="12.75">
      <c r="A93" s="3" t="s">
        <v>238</v>
      </c>
      <c r="B93" s="9">
        <v>623</v>
      </c>
      <c r="C93" s="3"/>
      <c r="D93" s="3"/>
    </row>
    <row r="94" spans="1:4" ht="12.75">
      <c r="A94" s="3" t="s">
        <v>239</v>
      </c>
      <c r="B94" s="9">
        <v>624</v>
      </c>
      <c r="C94" s="3"/>
      <c r="D94" s="3"/>
    </row>
    <row r="95" spans="1:4" ht="12.75">
      <c r="A95" s="3" t="s">
        <v>240</v>
      </c>
      <c r="B95" s="9">
        <v>625</v>
      </c>
      <c r="C95" s="3"/>
      <c r="D95" s="3"/>
    </row>
    <row r="96" spans="1:4" ht="12.75">
      <c r="A96" s="3" t="s">
        <v>241</v>
      </c>
      <c r="B96" s="9">
        <v>626</v>
      </c>
      <c r="C96" s="3">
        <v>107</v>
      </c>
      <c r="D96" s="3">
        <v>12</v>
      </c>
    </row>
    <row r="97" spans="1:4" ht="12.75">
      <c r="A97" s="3" t="s">
        <v>242</v>
      </c>
      <c r="B97" s="9">
        <v>627</v>
      </c>
      <c r="C97" s="3"/>
      <c r="D97" s="3"/>
    </row>
    <row r="98" spans="1:4" ht="12.75">
      <c r="A98" s="3" t="s">
        <v>243</v>
      </c>
      <c r="B98" s="9">
        <v>628</v>
      </c>
      <c r="C98" s="3">
        <v>638</v>
      </c>
      <c r="D98" s="3">
        <v>609</v>
      </c>
    </row>
    <row r="99" spans="1:4" ht="12.75">
      <c r="A99" s="3" t="s">
        <v>244</v>
      </c>
      <c r="B99" s="9">
        <v>630</v>
      </c>
      <c r="C99" s="3"/>
      <c r="D99" s="3"/>
    </row>
    <row r="100" spans="1:4" ht="12.75">
      <c r="A100" s="3" t="s">
        <v>245</v>
      </c>
      <c r="B100" s="9">
        <v>640</v>
      </c>
      <c r="C100" s="3"/>
      <c r="D100" s="3"/>
    </row>
    <row r="101" spans="1:4" ht="12.75">
      <c r="A101" s="3" t="s">
        <v>246</v>
      </c>
      <c r="B101" s="9">
        <v>650</v>
      </c>
      <c r="C101" s="3"/>
      <c r="D101" s="3"/>
    </row>
    <row r="102" spans="1:4" ht="12.75">
      <c r="A102" s="3" t="s">
        <v>63</v>
      </c>
      <c r="B102" s="9">
        <v>660</v>
      </c>
      <c r="C102" s="3"/>
      <c r="D102" s="3"/>
    </row>
    <row r="103" spans="1:4" ht="12.75">
      <c r="A103" s="14" t="s">
        <v>59</v>
      </c>
      <c r="B103" s="9">
        <v>690</v>
      </c>
      <c r="C103" s="15">
        <f>C87+C90+SUM(C99:C102)</f>
        <v>2958</v>
      </c>
      <c r="D103" s="15">
        <f>D87+D90+SUM(D99:D102)</f>
        <v>4297</v>
      </c>
    </row>
    <row r="104" spans="1:4" ht="12.75">
      <c r="A104" s="3" t="s">
        <v>64</v>
      </c>
      <c r="B104" s="9">
        <v>699</v>
      </c>
      <c r="C104" s="15">
        <f>C79+C85+C103</f>
        <v>6102</v>
      </c>
      <c r="D104" s="15">
        <f>D79+D85+D103</f>
        <v>7918</v>
      </c>
    </row>
    <row r="106" spans="1:4" ht="12.75">
      <c r="A106" s="54" t="s">
        <v>76</v>
      </c>
      <c r="B106" s="54"/>
      <c r="C106" s="54"/>
      <c r="D106" s="54"/>
    </row>
    <row r="107" spans="1:4" ht="12.75">
      <c r="A107" s="55" t="s">
        <v>65</v>
      </c>
      <c r="B107" s="7" t="s">
        <v>23</v>
      </c>
      <c r="C107" s="7" t="s">
        <v>24</v>
      </c>
      <c r="D107" s="7" t="s">
        <v>25</v>
      </c>
    </row>
    <row r="108" spans="1:4" ht="12.75">
      <c r="A108" s="56"/>
      <c r="B108" s="8" t="s">
        <v>26</v>
      </c>
      <c r="C108" s="8" t="s">
        <v>91</v>
      </c>
      <c r="D108" s="8" t="s">
        <v>27</v>
      </c>
    </row>
    <row r="109" spans="1:4" ht="13.5" thickBot="1">
      <c r="A109" s="9">
        <v>1</v>
      </c>
      <c r="B109" s="7">
        <v>2</v>
      </c>
      <c r="C109" s="7">
        <v>3</v>
      </c>
      <c r="D109" s="7">
        <v>4</v>
      </c>
    </row>
    <row r="110" spans="1:4" ht="12.75">
      <c r="A110" s="12" t="s">
        <v>77</v>
      </c>
      <c r="B110" s="31">
        <v>910</v>
      </c>
      <c r="C110" s="32"/>
      <c r="D110" s="33"/>
    </row>
    <row r="111" spans="1:4" ht="12.75">
      <c r="A111" s="12" t="s">
        <v>78</v>
      </c>
      <c r="B111" s="5">
        <v>911</v>
      </c>
      <c r="C111" s="3"/>
      <c r="D111" s="6"/>
    </row>
    <row r="112" spans="1:4" ht="12.75">
      <c r="A112" s="12" t="s">
        <v>79</v>
      </c>
      <c r="B112" s="5">
        <v>920</v>
      </c>
      <c r="C112" s="3"/>
      <c r="D112" s="6"/>
    </row>
    <row r="113" spans="1:4" ht="12.75">
      <c r="A113" s="12" t="s">
        <v>80</v>
      </c>
      <c r="B113" s="5">
        <v>930</v>
      </c>
      <c r="C113" s="3"/>
      <c r="D113" s="6"/>
    </row>
    <row r="114" spans="1:4" ht="12.75">
      <c r="A114" s="12" t="s">
        <v>85</v>
      </c>
      <c r="B114" s="5">
        <v>940</v>
      </c>
      <c r="C114" s="3"/>
      <c r="D114" s="6"/>
    </row>
    <row r="115" spans="1:4" ht="12.75">
      <c r="A115" s="12" t="s">
        <v>81</v>
      </c>
      <c r="B115" s="5">
        <v>950</v>
      </c>
      <c r="C115" s="3"/>
      <c r="D115" s="6"/>
    </row>
    <row r="116" spans="1:4" ht="12.75">
      <c r="A116" s="12" t="s">
        <v>82</v>
      </c>
      <c r="B116" s="5">
        <v>960</v>
      </c>
      <c r="C116" s="3"/>
      <c r="D116" s="6"/>
    </row>
    <row r="117" spans="1:4" ht="12.75">
      <c r="A117" s="12" t="s">
        <v>83</v>
      </c>
      <c r="B117" s="5">
        <v>970</v>
      </c>
      <c r="C117" s="3"/>
      <c r="D117" s="6"/>
    </row>
    <row r="118" spans="1:4" ht="12.75">
      <c r="A118" s="12" t="s">
        <v>84</v>
      </c>
      <c r="B118" s="5">
        <v>980</v>
      </c>
      <c r="C118" s="3"/>
      <c r="D118" s="6"/>
    </row>
    <row r="119" spans="1:4" ht="13.5" thickBot="1">
      <c r="A119" s="12"/>
      <c r="B119" s="27">
        <v>990</v>
      </c>
      <c r="C119" s="28"/>
      <c r="D119" s="29"/>
    </row>
    <row r="121" spans="1:2" ht="12.75">
      <c r="A121" t="s">
        <v>66</v>
      </c>
      <c r="B121" s="4"/>
    </row>
    <row r="122" ht="12.75">
      <c r="A122" s="19" t="s">
        <v>86</v>
      </c>
    </row>
    <row r="123" spans="1:2" ht="12.75">
      <c r="A123" s="20" t="s">
        <v>67</v>
      </c>
      <c r="B123" s="4"/>
    </row>
    <row r="124" ht="12.75">
      <c r="A124" s="19" t="s">
        <v>86</v>
      </c>
    </row>
    <row r="125" ht="12.75">
      <c r="A125" t="s">
        <v>98</v>
      </c>
    </row>
    <row r="126" ht="12.75">
      <c r="A126" t="s">
        <v>87</v>
      </c>
    </row>
  </sheetData>
  <sheetProtection/>
  <mergeCells count="4">
    <mergeCell ref="A106:D106"/>
    <mergeCell ref="A107:A108"/>
    <mergeCell ref="A64:A65"/>
    <mergeCell ref="A1:A2"/>
  </mergeCells>
  <printOptions/>
  <pageMargins left="1.1811023622047245" right="0.3937007874015748" top="0.3937007874015748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zoomScale="95" zoomScaleNormal="95" zoomScalePageLayoutView="0" workbookViewId="0" topLeftCell="A75">
      <selection activeCell="B123" sqref="B123"/>
    </sheetView>
  </sheetViews>
  <sheetFormatPr defaultColWidth="9.00390625" defaultRowHeight="12.75"/>
  <cols>
    <col min="1" max="1" width="56.625" style="0" customWidth="1"/>
    <col min="2" max="2" width="4.75390625" style="0" customWidth="1"/>
    <col min="3" max="3" width="11.375" style="0" customWidth="1"/>
    <col min="4" max="4" width="12.125" style="0" customWidth="1"/>
  </cols>
  <sheetData>
    <row r="1" spans="1:4" ht="12.75">
      <c r="A1" s="55" t="s">
        <v>22</v>
      </c>
      <c r="B1" s="7" t="s">
        <v>23</v>
      </c>
      <c r="C1" s="7" t="s">
        <v>24</v>
      </c>
      <c r="D1" s="7" t="s">
        <v>25</v>
      </c>
    </row>
    <row r="2" spans="1:4" ht="12.75">
      <c r="A2" s="56"/>
      <c r="B2" s="8" t="s">
        <v>26</v>
      </c>
      <c r="C2" s="8" t="s">
        <v>91</v>
      </c>
      <c r="D2" s="8" t="s">
        <v>27</v>
      </c>
    </row>
    <row r="3" spans="1:4" ht="12.75">
      <c r="A3" s="52">
        <v>1</v>
      </c>
      <c r="B3" s="52">
        <v>2</v>
      </c>
      <c r="C3" s="52">
        <v>3</v>
      </c>
      <c r="D3" s="52">
        <v>4</v>
      </c>
    </row>
    <row r="4" spans="1:4" ht="12.75">
      <c r="A4" s="9" t="s">
        <v>97</v>
      </c>
      <c r="B4" s="3"/>
      <c r="C4" s="3"/>
      <c r="D4" s="3"/>
    </row>
    <row r="5" spans="1:4" ht="12.75">
      <c r="A5" s="3" t="s">
        <v>204</v>
      </c>
      <c r="B5" s="9">
        <v>110</v>
      </c>
      <c r="C5" s="13">
        <f>C6+C7+C8</f>
        <v>0</v>
      </c>
      <c r="D5" s="13">
        <f>D6+D7+D8</f>
        <v>0</v>
      </c>
    </row>
    <row r="6" spans="1:4" ht="12.75">
      <c r="A6" s="3" t="s">
        <v>28</v>
      </c>
      <c r="B6" s="9">
        <v>111</v>
      </c>
      <c r="C6" s="3"/>
      <c r="D6" s="3"/>
    </row>
    <row r="7" spans="1:4" ht="12.75">
      <c r="A7" s="3" t="s">
        <v>29</v>
      </c>
      <c r="B7" s="9">
        <v>112</v>
      </c>
      <c r="C7" s="3"/>
      <c r="D7" s="3"/>
    </row>
    <row r="8" spans="1:4" ht="12.75">
      <c r="A8" s="3" t="s">
        <v>88</v>
      </c>
      <c r="B8" s="9">
        <v>113</v>
      </c>
      <c r="C8" s="3"/>
      <c r="D8" s="3"/>
    </row>
    <row r="9" spans="1:4" ht="12.75">
      <c r="A9" s="3" t="s">
        <v>205</v>
      </c>
      <c r="B9" s="9">
        <v>120</v>
      </c>
      <c r="C9" s="13">
        <f>C10+C11</f>
        <v>606</v>
      </c>
      <c r="D9" s="13">
        <f>D10+D11</f>
        <v>711</v>
      </c>
    </row>
    <row r="10" spans="1:4" ht="12.75">
      <c r="A10" s="3" t="s">
        <v>30</v>
      </c>
      <c r="B10" s="9">
        <v>121</v>
      </c>
      <c r="C10" s="3"/>
      <c r="D10" s="3"/>
    </row>
    <row r="11" spans="1:4" ht="12.75">
      <c r="A11" s="3" t="s">
        <v>31</v>
      </c>
      <c r="B11" s="9">
        <v>122</v>
      </c>
      <c r="C11" s="3">
        <v>606</v>
      </c>
      <c r="D11" s="3">
        <v>711</v>
      </c>
    </row>
    <row r="12" spans="1:4" ht="12.75">
      <c r="A12" s="3" t="s">
        <v>206</v>
      </c>
      <c r="B12" s="9">
        <v>130</v>
      </c>
      <c r="C12" s="3"/>
      <c r="D12" s="3"/>
    </row>
    <row r="13" spans="1:4" ht="12.75">
      <c r="A13" s="3" t="s">
        <v>207</v>
      </c>
      <c r="B13" s="9">
        <v>135</v>
      </c>
      <c r="C13" s="13">
        <f>C14+C15</f>
        <v>0</v>
      </c>
      <c r="D13" s="13">
        <f>D14+D15</f>
        <v>0</v>
      </c>
    </row>
    <row r="14" spans="1:4" ht="12.75">
      <c r="A14" s="3" t="s">
        <v>89</v>
      </c>
      <c r="B14" s="9">
        <v>136</v>
      </c>
      <c r="C14" s="3"/>
      <c r="D14" s="3"/>
    </row>
    <row r="15" spans="1:4" ht="12.75">
      <c r="A15" s="3" t="s">
        <v>90</v>
      </c>
      <c r="B15" s="9">
        <v>137</v>
      </c>
      <c r="C15" s="3"/>
      <c r="D15" s="3"/>
    </row>
    <row r="16" spans="1:4" ht="12.75">
      <c r="A16" s="3" t="s">
        <v>208</v>
      </c>
      <c r="B16" s="9">
        <v>140</v>
      </c>
      <c r="C16" s="13">
        <f>SUM(C17:C21)</f>
        <v>0</v>
      </c>
      <c r="D16" s="13">
        <f>SUM(D17:D21)</f>
        <v>0</v>
      </c>
    </row>
    <row r="17" spans="1:4" ht="12.75">
      <c r="A17" s="3" t="s">
        <v>32</v>
      </c>
      <c r="B17" s="9">
        <v>141</v>
      </c>
      <c r="C17" s="3"/>
      <c r="D17" s="3"/>
    </row>
    <row r="18" spans="1:4" ht="12.75">
      <c r="A18" s="3" t="s">
        <v>33</v>
      </c>
      <c r="B18" s="9">
        <v>142</v>
      </c>
      <c r="C18" s="3"/>
      <c r="D18" s="3"/>
    </row>
    <row r="19" spans="1:4" ht="12.75">
      <c r="A19" s="3" t="s">
        <v>34</v>
      </c>
      <c r="B19" s="9">
        <v>143</v>
      </c>
      <c r="C19" s="3"/>
      <c r="D19" s="3"/>
    </row>
    <row r="20" spans="1:4" ht="12.75">
      <c r="A20" s="3" t="s">
        <v>35</v>
      </c>
      <c r="B20" s="9">
        <v>144</v>
      </c>
      <c r="C20" s="3"/>
      <c r="D20" s="3"/>
    </row>
    <row r="21" spans="1:4" ht="12.75">
      <c r="A21" s="3" t="s">
        <v>36</v>
      </c>
      <c r="B21" s="9">
        <v>145</v>
      </c>
      <c r="C21" s="3"/>
      <c r="D21" s="3"/>
    </row>
    <row r="22" spans="1:4" ht="12.75">
      <c r="A22" s="3" t="s">
        <v>37</v>
      </c>
      <c r="B22" s="9">
        <v>150</v>
      </c>
      <c r="C22" s="3"/>
      <c r="D22" s="3"/>
    </row>
    <row r="23" spans="1:4" ht="12.75">
      <c r="A23" s="14" t="s">
        <v>38</v>
      </c>
      <c r="B23" s="9">
        <v>190</v>
      </c>
      <c r="C23" s="15">
        <f>C5+C9+C12+C13+C16+C22</f>
        <v>606</v>
      </c>
      <c r="D23" s="15">
        <f>D5+D9+D12+D13+D16+D22</f>
        <v>711</v>
      </c>
    </row>
    <row r="24" spans="1:4" ht="12.75">
      <c r="A24" s="9" t="s">
        <v>39</v>
      </c>
      <c r="B24" s="9"/>
      <c r="C24" s="3"/>
      <c r="D24" s="3"/>
    </row>
    <row r="25" spans="1:4" ht="12.75">
      <c r="A25" s="3" t="s">
        <v>40</v>
      </c>
      <c r="B25" s="9">
        <v>210</v>
      </c>
      <c r="C25" s="13">
        <f>SUM(C26:C32)</f>
        <v>3723</v>
      </c>
      <c r="D25" s="13">
        <f>SUM(D26:D32)</f>
        <v>7437</v>
      </c>
    </row>
    <row r="26" spans="1:4" ht="12.75">
      <c r="A26" s="3" t="s">
        <v>209</v>
      </c>
      <c r="B26" s="9">
        <v>211</v>
      </c>
      <c r="C26" s="3">
        <v>2</v>
      </c>
      <c r="D26" s="3"/>
    </row>
    <row r="27" spans="1:4" ht="12.75">
      <c r="A27" s="3" t="s">
        <v>210</v>
      </c>
      <c r="B27" s="9">
        <v>212</v>
      </c>
      <c r="C27" s="3"/>
      <c r="D27" s="3"/>
    </row>
    <row r="28" spans="1:4" ht="12.75">
      <c r="A28" s="3" t="s">
        <v>211</v>
      </c>
      <c r="B28" s="9">
        <v>213</v>
      </c>
      <c r="C28" s="3"/>
      <c r="D28" s="3"/>
    </row>
    <row r="29" spans="1:4" ht="12.75">
      <c r="A29" s="3" t="s">
        <v>212</v>
      </c>
      <c r="B29" s="9">
        <v>214</v>
      </c>
      <c r="C29" s="3">
        <v>3693</v>
      </c>
      <c r="D29" s="3">
        <v>7400</v>
      </c>
    </row>
    <row r="30" spans="1:4" ht="12.75">
      <c r="A30" s="3" t="s">
        <v>213</v>
      </c>
      <c r="B30" s="9">
        <v>215</v>
      </c>
      <c r="C30" s="3"/>
      <c r="D30" s="3"/>
    </row>
    <row r="31" spans="1:4" ht="12.75">
      <c r="A31" s="3" t="s">
        <v>214</v>
      </c>
      <c r="B31" s="9">
        <v>216</v>
      </c>
      <c r="C31" s="3">
        <v>28</v>
      </c>
      <c r="D31" s="3">
        <v>37</v>
      </c>
    </row>
    <row r="32" spans="1:4" ht="12.75">
      <c r="A32" s="3" t="s">
        <v>41</v>
      </c>
      <c r="B32" s="9">
        <v>217</v>
      </c>
      <c r="C32" s="3"/>
      <c r="D32" s="3"/>
    </row>
    <row r="33" spans="1:4" ht="12.75">
      <c r="A33" s="3" t="s">
        <v>215</v>
      </c>
      <c r="B33" s="9">
        <v>220</v>
      </c>
      <c r="C33" s="3">
        <v>438</v>
      </c>
      <c r="D33" s="3"/>
    </row>
    <row r="34" spans="1:4" ht="12.75">
      <c r="A34" s="3" t="s">
        <v>42</v>
      </c>
      <c r="B34" s="9">
        <v>230</v>
      </c>
      <c r="C34" s="13">
        <f>SUM(C35:C39)</f>
        <v>0</v>
      </c>
      <c r="D34" s="13">
        <f>SUM(D35:D39)</f>
        <v>0</v>
      </c>
    </row>
    <row r="35" spans="1:4" ht="12.75">
      <c r="A35" s="3" t="s">
        <v>216</v>
      </c>
      <c r="B35" s="9">
        <v>231</v>
      </c>
      <c r="C35" s="3"/>
      <c r="D35" s="3"/>
    </row>
    <row r="36" spans="1:4" ht="12.75">
      <c r="A36" s="3" t="s">
        <v>217</v>
      </c>
      <c r="B36" s="9">
        <v>232</v>
      </c>
      <c r="C36" s="3"/>
      <c r="D36" s="3"/>
    </row>
    <row r="37" spans="1:4" ht="12.75">
      <c r="A37" s="3" t="s">
        <v>218</v>
      </c>
      <c r="B37" s="9">
        <v>233</v>
      </c>
      <c r="C37" s="3"/>
      <c r="D37" s="3"/>
    </row>
    <row r="38" spans="1:4" ht="12.75">
      <c r="A38" s="3" t="s">
        <v>219</v>
      </c>
      <c r="B38" s="9">
        <v>234</v>
      </c>
      <c r="C38" s="3"/>
      <c r="D38" s="3"/>
    </row>
    <row r="39" spans="1:4" ht="12.75">
      <c r="A39" s="3" t="s">
        <v>43</v>
      </c>
      <c r="B39" s="9">
        <v>235</v>
      </c>
      <c r="C39" s="3"/>
      <c r="D39" s="3"/>
    </row>
    <row r="40" spans="1:4" ht="12.75">
      <c r="A40" s="3" t="s">
        <v>44</v>
      </c>
      <c r="B40" s="9">
        <v>240</v>
      </c>
      <c r="C40" s="51">
        <v>1168</v>
      </c>
      <c r="D40" s="51">
        <v>2315</v>
      </c>
    </row>
    <row r="41" spans="1:4" ht="12.75">
      <c r="A41" s="3" t="s">
        <v>216</v>
      </c>
      <c r="B41" s="9">
        <v>241</v>
      </c>
      <c r="C41" s="3"/>
      <c r="D41" s="3"/>
    </row>
    <row r="42" spans="1:4" ht="12.75">
      <c r="A42" s="3" t="s">
        <v>217</v>
      </c>
      <c r="B42" s="9">
        <v>242</v>
      </c>
      <c r="C42" s="3"/>
      <c r="D42" s="3"/>
    </row>
    <row r="43" spans="1:4" ht="12.75">
      <c r="A43" s="3" t="s">
        <v>218</v>
      </c>
      <c r="B43" s="9">
        <v>243</v>
      </c>
      <c r="C43" s="3"/>
      <c r="D43" s="3"/>
    </row>
    <row r="44" spans="1:4" ht="12.75">
      <c r="A44" s="3" t="s">
        <v>220</v>
      </c>
      <c r="B44" s="9">
        <v>244</v>
      </c>
      <c r="C44" s="3"/>
      <c r="D44" s="3"/>
    </row>
    <row r="45" spans="1:4" ht="12.75">
      <c r="A45" s="3" t="s">
        <v>219</v>
      </c>
      <c r="B45" s="9">
        <v>245</v>
      </c>
      <c r="C45" s="3"/>
      <c r="D45" s="3"/>
    </row>
    <row r="46" spans="1:4" ht="12.75">
      <c r="A46" s="3" t="s">
        <v>43</v>
      </c>
      <c r="B46" s="9">
        <v>246</v>
      </c>
      <c r="C46" s="3"/>
      <c r="D46" s="3"/>
    </row>
    <row r="47" spans="1:4" ht="12.75">
      <c r="A47" s="3" t="s">
        <v>221</v>
      </c>
      <c r="B47" s="9">
        <v>250</v>
      </c>
      <c r="C47" s="13">
        <f>SUM(C48:C50)</f>
        <v>0</v>
      </c>
      <c r="D47" s="13">
        <f>SUM(D48:D50)</f>
        <v>0</v>
      </c>
    </row>
    <row r="48" spans="1:4" ht="12.75">
      <c r="A48" s="3" t="s">
        <v>92</v>
      </c>
      <c r="B48" s="9">
        <v>251</v>
      </c>
      <c r="C48" s="3"/>
      <c r="D48" s="3"/>
    </row>
    <row r="49" spans="1:4" ht="12.75">
      <c r="A49" s="3" t="s">
        <v>45</v>
      </c>
      <c r="B49" s="9">
        <v>252</v>
      </c>
      <c r="C49" s="3"/>
      <c r="D49" s="3"/>
    </row>
    <row r="50" spans="1:4" ht="12.75">
      <c r="A50" s="3" t="s">
        <v>46</v>
      </c>
      <c r="B50" s="9">
        <v>253</v>
      </c>
      <c r="C50" s="3"/>
      <c r="D50" s="3"/>
    </row>
    <row r="51" spans="1:4" ht="12.75">
      <c r="A51" s="3" t="s">
        <v>47</v>
      </c>
      <c r="B51" s="9">
        <v>260</v>
      </c>
      <c r="C51" s="51">
        <v>167</v>
      </c>
      <c r="D51" s="51">
        <v>902</v>
      </c>
    </row>
    <row r="52" spans="1:4" ht="12.75">
      <c r="A52" s="3" t="s">
        <v>222</v>
      </c>
      <c r="B52" s="9">
        <v>261</v>
      </c>
      <c r="C52" s="3"/>
      <c r="D52" s="3"/>
    </row>
    <row r="53" spans="1:4" ht="12.75">
      <c r="A53" s="3" t="s">
        <v>223</v>
      </c>
      <c r="B53" s="9">
        <v>262</v>
      </c>
      <c r="C53" s="3"/>
      <c r="D53" s="3"/>
    </row>
    <row r="54" spans="1:4" ht="12.75">
      <c r="A54" s="3" t="s">
        <v>224</v>
      </c>
      <c r="B54" s="9">
        <v>263</v>
      </c>
      <c r="C54" s="3"/>
      <c r="D54" s="3"/>
    </row>
    <row r="55" spans="1:4" ht="12.75">
      <c r="A55" s="3" t="s">
        <v>225</v>
      </c>
      <c r="B55" s="9">
        <v>264</v>
      </c>
      <c r="C55" s="3"/>
      <c r="D55" s="3"/>
    </row>
    <row r="56" spans="1:4" ht="12.75">
      <c r="A56" s="3" t="s">
        <v>48</v>
      </c>
      <c r="B56" s="9">
        <v>270</v>
      </c>
      <c r="C56" s="3"/>
      <c r="D56" s="3"/>
    </row>
    <row r="57" spans="1:4" ht="12.75">
      <c r="A57" s="14" t="s">
        <v>49</v>
      </c>
      <c r="B57" s="9">
        <v>290</v>
      </c>
      <c r="C57" s="15">
        <f>C25+C33+C34+C40+C47+C51+C56</f>
        <v>5496</v>
      </c>
      <c r="D57" s="15">
        <f>D25+D33+D34+D40+D47+D51+D56</f>
        <v>10654</v>
      </c>
    </row>
    <row r="58" spans="1:4" ht="12.75">
      <c r="A58" s="3" t="s">
        <v>51</v>
      </c>
      <c r="B58" s="9">
        <v>399</v>
      </c>
      <c r="C58" s="15">
        <f>C23+C57</f>
        <v>6102</v>
      </c>
      <c r="D58" s="15">
        <f>D23+D57</f>
        <v>11365</v>
      </c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spans="1:4" ht="12.75">
      <c r="A64" s="55" t="s">
        <v>52</v>
      </c>
      <c r="B64" s="7" t="s">
        <v>23</v>
      </c>
      <c r="C64" s="7" t="s">
        <v>24</v>
      </c>
      <c r="D64" s="7" t="s">
        <v>25</v>
      </c>
    </row>
    <row r="65" spans="1:4" ht="12.75">
      <c r="A65" s="56"/>
      <c r="B65" s="8" t="s">
        <v>26</v>
      </c>
      <c r="C65" s="8" t="s">
        <v>91</v>
      </c>
      <c r="D65" s="8" t="s">
        <v>27</v>
      </c>
    </row>
    <row r="66" spans="1:4" ht="12.75">
      <c r="A66" s="52">
        <v>1</v>
      </c>
      <c r="B66" s="52">
        <v>2</v>
      </c>
      <c r="C66" s="52">
        <v>3</v>
      </c>
      <c r="D66" s="52">
        <v>4</v>
      </c>
    </row>
    <row r="67" spans="1:4" ht="12.75">
      <c r="A67" s="9" t="s">
        <v>93</v>
      </c>
      <c r="B67" s="9"/>
      <c r="C67" s="3"/>
      <c r="D67" s="3"/>
    </row>
    <row r="68" spans="1:4" ht="12.75">
      <c r="A68" s="3" t="s">
        <v>226</v>
      </c>
      <c r="B68" s="9">
        <v>410</v>
      </c>
      <c r="C68" s="3"/>
      <c r="D68" s="3"/>
    </row>
    <row r="69" spans="1:4" ht="12.75">
      <c r="A69" s="3" t="s">
        <v>227</v>
      </c>
      <c r="B69" s="9">
        <v>420</v>
      </c>
      <c r="C69" s="3">
        <v>5</v>
      </c>
      <c r="D69" s="3">
        <v>5</v>
      </c>
    </row>
    <row r="70" spans="1:4" ht="12.75">
      <c r="A70" s="3" t="s">
        <v>228</v>
      </c>
      <c r="B70" s="9">
        <v>430</v>
      </c>
      <c r="C70" s="13">
        <f>C71+C72</f>
        <v>0</v>
      </c>
      <c r="D70" s="13">
        <f>D71+D72</f>
        <v>0</v>
      </c>
    </row>
    <row r="71" spans="1:4" ht="12.75">
      <c r="A71" s="3" t="s">
        <v>53</v>
      </c>
      <c r="B71" s="9">
        <v>431</v>
      </c>
      <c r="C71" s="3"/>
      <c r="D71" s="3"/>
    </row>
    <row r="72" spans="1:4" ht="12.75">
      <c r="A72" s="3" t="s">
        <v>54</v>
      </c>
      <c r="B72" s="9">
        <v>432</v>
      </c>
      <c r="C72" s="3"/>
      <c r="D72" s="3"/>
    </row>
    <row r="73" spans="1:4" ht="12.75">
      <c r="A73" s="3" t="s">
        <v>229</v>
      </c>
      <c r="B73" s="9">
        <v>440</v>
      </c>
      <c r="C73" s="3"/>
      <c r="D73" s="3"/>
    </row>
    <row r="74" spans="1:4" ht="12.75">
      <c r="A74" s="3" t="s">
        <v>230</v>
      </c>
      <c r="B74" s="9">
        <v>450</v>
      </c>
      <c r="C74" s="3"/>
      <c r="D74" s="3"/>
    </row>
    <row r="75" spans="1:4" ht="12.75">
      <c r="A75" s="3" t="s">
        <v>231</v>
      </c>
      <c r="B75" s="9">
        <v>460</v>
      </c>
      <c r="C75" s="3">
        <v>3139</v>
      </c>
      <c r="D75" s="3">
        <v>4115</v>
      </c>
    </row>
    <row r="76" spans="1:4" ht="12.75">
      <c r="A76" s="3" t="s">
        <v>232</v>
      </c>
      <c r="B76" s="9">
        <v>465</v>
      </c>
      <c r="C76" s="3"/>
      <c r="D76" s="3"/>
    </row>
    <row r="77" spans="1:4" ht="12.75">
      <c r="A77" s="3" t="s">
        <v>233</v>
      </c>
      <c r="B77" s="9">
        <v>470</v>
      </c>
      <c r="C77" s="9" t="s">
        <v>50</v>
      </c>
      <c r="D77" s="3"/>
    </row>
    <row r="78" spans="1:4" ht="12.75">
      <c r="A78" s="3" t="s">
        <v>234</v>
      </c>
      <c r="B78" s="9">
        <v>475</v>
      </c>
      <c r="C78" s="9" t="s">
        <v>50</v>
      </c>
      <c r="D78" s="3"/>
    </row>
    <row r="79" spans="1:4" ht="12.75">
      <c r="A79" s="14" t="s">
        <v>94</v>
      </c>
      <c r="B79" s="9">
        <v>490</v>
      </c>
      <c r="C79" s="15">
        <f>SUM(C68:C70)+SUM(C73:C75)-C76</f>
        <v>3144</v>
      </c>
      <c r="D79" s="15">
        <f>SUM(D68:D70)+D73+D74+D75-D76+D77-D78</f>
        <v>4120</v>
      </c>
    </row>
    <row r="80" spans="1:4" ht="12.75">
      <c r="A80" s="9" t="s">
        <v>95</v>
      </c>
      <c r="B80" s="9"/>
      <c r="C80" s="3"/>
      <c r="D80" s="3"/>
    </row>
    <row r="81" spans="1:4" ht="12.75">
      <c r="A81" s="3" t="s">
        <v>235</v>
      </c>
      <c r="B81" s="9">
        <v>510</v>
      </c>
      <c r="C81" s="13">
        <f>C82+C83</f>
        <v>0</v>
      </c>
      <c r="D81" s="13">
        <f>D82+D83</f>
        <v>0</v>
      </c>
    </row>
    <row r="82" spans="1:4" ht="12.75">
      <c r="A82" s="3" t="s">
        <v>56</v>
      </c>
      <c r="B82" s="9">
        <v>511</v>
      </c>
      <c r="C82" s="3"/>
      <c r="D82" s="3"/>
    </row>
    <row r="83" spans="1:4" ht="12.75">
      <c r="A83" s="17" t="s">
        <v>57</v>
      </c>
      <c r="B83" s="9">
        <v>512</v>
      </c>
      <c r="C83" s="3"/>
      <c r="D83" s="3"/>
    </row>
    <row r="84" spans="1:4" ht="12.75">
      <c r="A84" s="18" t="s">
        <v>58</v>
      </c>
      <c r="B84" s="9">
        <v>520</v>
      </c>
      <c r="C84" s="3"/>
      <c r="D84" s="3"/>
    </row>
    <row r="85" spans="1:4" ht="12.75">
      <c r="A85" s="14" t="s">
        <v>55</v>
      </c>
      <c r="B85" s="9">
        <v>590</v>
      </c>
      <c r="C85" s="16">
        <f>C81+C84</f>
        <v>0</v>
      </c>
      <c r="D85" s="16">
        <f>D81+D84</f>
        <v>0</v>
      </c>
    </row>
    <row r="86" spans="1:4" ht="12.75">
      <c r="A86" s="9" t="s">
        <v>96</v>
      </c>
      <c r="B86" s="9"/>
      <c r="C86" s="3"/>
      <c r="D86" s="3"/>
    </row>
    <row r="87" spans="1:4" ht="12.75">
      <c r="A87" s="3" t="s">
        <v>235</v>
      </c>
      <c r="B87" s="9">
        <v>610</v>
      </c>
      <c r="C87" s="13">
        <f>C88+C89</f>
        <v>0</v>
      </c>
      <c r="D87" s="13">
        <f>D88+D89</f>
        <v>0</v>
      </c>
    </row>
    <row r="88" spans="1:4" ht="12.75">
      <c r="A88" s="3" t="s">
        <v>60</v>
      </c>
      <c r="B88" s="9">
        <v>611</v>
      </c>
      <c r="C88" s="3"/>
      <c r="D88" s="3"/>
    </row>
    <row r="89" spans="1:4" ht="12.75">
      <c r="A89" s="3" t="s">
        <v>61</v>
      </c>
      <c r="B89" s="9">
        <v>612</v>
      </c>
      <c r="C89" s="3"/>
      <c r="D89" s="3"/>
    </row>
    <row r="90" spans="1:4" ht="12.75">
      <c r="A90" s="3" t="s">
        <v>62</v>
      </c>
      <c r="B90" s="9">
        <v>620</v>
      </c>
      <c r="C90" s="13">
        <f>SUM(C91:C98)</f>
        <v>2958</v>
      </c>
      <c r="D90" s="13">
        <f>SUM(D91:D98)</f>
        <v>7245</v>
      </c>
    </row>
    <row r="91" spans="1:4" ht="12.75">
      <c r="A91" s="3" t="s">
        <v>236</v>
      </c>
      <c r="B91" s="9">
        <v>621</v>
      </c>
      <c r="C91" s="3">
        <v>2213</v>
      </c>
      <c r="D91" s="3">
        <v>6618</v>
      </c>
    </row>
    <row r="92" spans="1:4" ht="12.75">
      <c r="A92" s="3" t="s">
        <v>237</v>
      </c>
      <c r="B92" s="9">
        <v>622</v>
      </c>
      <c r="C92" s="3"/>
      <c r="D92" s="3"/>
    </row>
    <row r="93" spans="1:4" ht="12.75">
      <c r="A93" s="3" t="s">
        <v>238</v>
      </c>
      <c r="B93" s="9">
        <v>623</v>
      </c>
      <c r="C93" s="3"/>
      <c r="D93" s="3"/>
    </row>
    <row r="94" spans="1:4" ht="12.75">
      <c r="A94" s="3" t="s">
        <v>239</v>
      </c>
      <c r="B94" s="9">
        <v>624</v>
      </c>
      <c r="C94" s="3"/>
      <c r="D94" s="3"/>
    </row>
    <row r="95" spans="1:4" ht="12.75">
      <c r="A95" s="3" t="s">
        <v>240</v>
      </c>
      <c r="B95" s="9">
        <v>625</v>
      </c>
      <c r="C95" s="3"/>
      <c r="D95" s="3"/>
    </row>
    <row r="96" spans="1:4" ht="12.75">
      <c r="A96" s="3" t="s">
        <v>241</v>
      </c>
      <c r="B96" s="9">
        <v>626</v>
      </c>
      <c r="C96" s="3">
        <v>107</v>
      </c>
      <c r="D96" s="3">
        <v>11</v>
      </c>
    </row>
    <row r="97" spans="1:4" ht="12.75">
      <c r="A97" s="3" t="s">
        <v>242</v>
      </c>
      <c r="B97" s="9">
        <v>627</v>
      </c>
      <c r="C97" s="3"/>
      <c r="D97" s="3"/>
    </row>
    <row r="98" spans="1:4" ht="12.75">
      <c r="A98" s="3" t="s">
        <v>243</v>
      </c>
      <c r="B98" s="9">
        <v>628</v>
      </c>
      <c r="C98" s="3">
        <v>638</v>
      </c>
      <c r="D98" s="3">
        <v>616</v>
      </c>
    </row>
    <row r="99" spans="1:4" ht="12.75">
      <c r="A99" s="3" t="s">
        <v>244</v>
      </c>
      <c r="B99" s="9">
        <v>630</v>
      </c>
      <c r="C99" s="3"/>
      <c r="D99" s="3"/>
    </row>
    <row r="100" spans="1:4" ht="12.75">
      <c r="A100" s="3" t="s">
        <v>245</v>
      </c>
      <c r="B100" s="9">
        <v>640</v>
      </c>
      <c r="C100" s="3"/>
      <c r="D100" s="3"/>
    </row>
    <row r="101" spans="1:4" ht="12.75">
      <c r="A101" s="3" t="s">
        <v>246</v>
      </c>
      <c r="B101" s="9">
        <v>650</v>
      </c>
      <c r="C101" s="3"/>
      <c r="D101" s="3"/>
    </row>
    <row r="102" spans="1:4" ht="12.75">
      <c r="A102" s="3" t="s">
        <v>63</v>
      </c>
      <c r="B102" s="9">
        <v>660</v>
      </c>
      <c r="C102" s="3"/>
      <c r="D102" s="3"/>
    </row>
    <row r="103" spans="1:4" ht="12.75">
      <c r="A103" s="14" t="s">
        <v>59</v>
      </c>
      <c r="B103" s="9">
        <v>690</v>
      </c>
      <c r="C103" s="15">
        <f>C87+C90+SUM(C99:C102)</f>
        <v>2958</v>
      </c>
      <c r="D103" s="15">
        <f>D87+D90+SUM(D99:D102)</f>
        <v>7245</v>
      </c>
    </row>
    <row r="104" spans="1:4" ht="12.75">
      <c r="A104" s="3" t="s">
        <v>64</v>
      </c>
      <c r="B104" s="9">
        <v>699</v>
      </c>
      <c r="C104" s="15">
        <f>C79+C85+C103</f>
        <v>6102</v>
      </c>
      <c r="D104" s="15">
        <f>D79+D85+D103</f>
        <v>11365</v>
      </c>
    </row>
    <row r="106" spans="1:4" ht="12.75">
      <c r="A106" s="54" t="s">
        <v>76</v>
      </c>
      <c r="B106" s="54"/>
      <c r="C106" s="54"/>
      <c r="D106" s="54"/>
    </row>
    <row r="107" spans="1:4" ht="12.75">
      <c r="A107" s="55" t="s">
        <v>65</v>
      </c>
      <c r="B107" s="7" t="s">
        <v>23</v>
      </c>
      <c r="C107" s="7" t="s">
        <v>24</v>
      </c>
      <c r="D107" s="7" t="s">
        <v>25</v>
      </c>
    </row>
    <row r="108" spans="1:4" ht="12.75">
      <c r="A108" s="56"/>
      <c r="B108" s="8" t="s">
        <v>26</v>
      </c>
      <c r="C108" s="8" t="s">
        <v>91</v>
      </c>
      <c r="D108" s="8" t="s">
        <v>27</v>
      </c>
    </row>
    <row r="109" spans="1:4" ht="13.5" thickBot="1">
      <c r="A109" s="9">
        <v>1</v>
      </c>
      <c r="B109" s="7">
        <v>2</v>
      </c>
      <c r="C109" s="7">
        <v>3</v>
      </c>
      <c r="D109" s="7">
        <v>4</v>
      </c>
    </row>
    <row r="110" spans="1:4" ht="12.75">
      <c r="A110" s="12" t="s">
        <v>77</v>
      </c>
      <c r="B110" s="31">
        <v>910</v>
      </c>
      <c r="C110" s="32"/>
      <c r="D110" s="33"/>
    </row>
    <row r="111" spans="1:4" ht="12.75">
      <c r="A111" s="12" t="s">
        <v>78</v>
      </c>
      <c r="B111" s="5">
        <v>911</v>
      </c>
      <c r="C111" s="3"/>
      <c r="D111" s="6"/>
    </row>
    <row r="112" spans="1:4" ht="12.75">
      <c r="A112" s="12" t="s">
        <v>79</v>
      </c>
      <c r="B112" s="5">
        <v>920</v>
      </c>
      <c r="C112" s="3"/>
      <c r="D112" s="6"/>
    </row>
    <row r="113" spans="1:4" ht="12.75">
      <c r="A113" s="12" t="s">
        <v>80</v>
      </c>
      <c r="B113" s="5">
        <v>930</v>
      </c>
      <c r="C113" s="3"/>
      <c r="D113" s="6"/>
    </row>
    <row r="114" spans="1:4" ht="12.75">
      <c r="A114" s="12" t="s">
        <v>85</v>
      </c>
      <c r="B114" s="5">
        <v>940</v>
      </c>
      <c r="C114" s="3"/>
      <c r="D114" s="6"/>
    </row>
    <row r="115" spans="1:4" ht="12.75">
      <c r="A115" s="12" t="s">
        <v>81</v>
      </c>
      <c r="B115" s="5">
        <v>950</v>
      </c>
      <c r="C115" s="3"/>
      <c r="D115" s="6"/>
    </row>
    <row r="116" spans="1:4" ht="12.75">
      <c r="A116" s="12" t="s">
        <v>82</v>
      </c>
      <c r="B116" s="5">
        <v>960</v>
      </c>
      <c r="C116" s="3"/>
      <c r="D116" s="6"/>
    </row>
    <row r="117" spans="1:4" ht="12.75">
      <c r="A117" s="12" t="s">
        <v>83</v>
      </c>
      <c r="B117" s="5">
        <v>970</v>
      </c>
      <c r="C117" s="3"/>
      <c r="D117" s="6"/>
    </row>
    <row r="118" spans="1:4" ht="12.75">
      <c r="A118" s="12" t="s">
        <v>84</v>
      </c>
      <c r="B118" s="5">
        <v>980</v>
      </c>
      <c r="C118" s="3"/>
      <c r="D118" s="6"/>
    </row>
    <row r="119" spans="1:4" ht="13.5" thickBot="1">
      <c r="A119" s="12"/>
      <c r="B119" s="27">
        <v>990</v>
      </c>
      <c r="C119" s="28"/>
      <c r="D119" s="29"/>
    </row>
    <row r="121" spans="1:2" ht="12.75">
      <c r="A121" t="s">
        <v>66</v>
      </c>
      <c r="B121" s="4"/>
    </row>
    <row r="122" ht="12.75">
      <c r="A122" s="19" t="s">
        <v>86</v>
      </c>
    </row>
    <row r="123" spans="1:2" ht="12.75">
      <c r="A123" s="20" t="s">
        <v>67</v>
      </c>
      <c r="B123" s="4"/>
    </row>
    <row r="124" ht="12.75">
      <c r="A124" s="19" t="s">
        <v>86</v>
      </c>
    </row>
    <row r="125" ht="12.75">
      <c r="A125" t="s">
        <v>98</v>
      </c>
    </row>
    <row r="126" ht="12.75">
      <c r="A126" t="s">
        <v>87</v>
      </c>
    </row>
  </sheetData>
  <sheetProtection/>
  <mergeCells count="4">
    <mergeCell ref="A106:D106"/>
    <mergeCell ref="A107:A108"/>
    <mergeCell ref="A64:A65"/>
    <mergeCell ref="A1:A2"/>
  </mergeCells>
  <printOptions/>
  <pageMargins left="1.1811023622047245" right="0.3937007874015748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6"/>
  <sheetViews>
    <sheetView zoomScale="95" zoomScaleNormal="95" zoomScalePageLayoutView="0" workbookViewId="0" topLeftCell="A69">
      <selection activeCell="B123" sqref="B123"/>
    </sheetView>
  </sheetViews>
  <sheetFormatPr defaultColWidth="9.00390625" defaultRowHeight="12.75"/>
  <cols>
    <col min="1" max="1" width="56.625" style="0" customWidth="1"/>
    <col min="2" max="2" width="4.75390625" style="0" customWidth="1"/>
    <col min="3" max="3" width="11.375" style="0" customWidth="1"/>
    <col min="4" max="4" width="12.125" style="0" customWidth="1"/>
  </cols>
  <sheetData>
    <row r="1" spans="1:4" ht="12.75">
      <c r="A1" s="55" t="s">
        <v>22</v>
      </c>
      <c r="B1" s="7" t="s">
        <v>23</v>
      </c>
      <c r="C1" s="7" t="s">
        <v>24</v>
      </c>
      <c r="D1" s="7" t="s">
        <v>25</v>
      </c>
    </row>
    <row r="2" spans="1:4" ht="12.75">
      <c r="A2" s="56"/>
      <c r="B2" s="8" t="s">
        <v>26</v>
      </c>
      <c r="C2" s="8" t="s">
        <v>91</v>
      </c>
      <c r="D2" s="8" t="s">
        <v>27</v>
      </c>
    </row>
    <row r="3" spans="1:4" ht="12.75">
      <c r="A3" s="52">
        <v>1</v>
      </c>
      <c r="B3" s="52">
        <v>2</v>
      </c>
      <c r="C3" s="52">
        <v>3</v>
      </c>
      <c r="D3" s="52">
        <v>4</v>
      </c>
    </row>
    <row r="4" spans="1:4" ht="12.75">
      <c r="A4" s="9" t="s">
        <v>97</v>
      </c>
      <c r="B4" s="3"/>
      <c r="C4" s="3"/>
      <c r="D4" s="3"/>
    </row>
    <row r="5" spans="1:4" ht="12.75">
      <c r="A5" s="3" t="s">
        <v>204</v>
      </c>
      <c r="B5" s="9">
        <v>110</v>
      </c>
      <c r="C5" s="13">
        <f>C6+C7+C8</f>
        <v>0</v>
      </c>
      <c r="D5" s="13">
        <f>D6+D7+D8</f>
        <v>0</v>
      </c>
    </row>
    <row r="6" spans="1:4" ht="12.75">
      <c r="A6" s="3" t="s">
        <v>28</v>
      </c>
      <c r="B6" s="9">
        <v>111</v>
      </c>
      <c r="C6" s="3"/>
      <c r="D6" s="3"/>
    </row>
    <row r="7" spans="1:4" ht="12.75">
      <c r="A7" s="3" t="s">
        <v>29</v>
      </c>
      <c r="B7" s="9">
        <v>112</v>
      </c>
      <c r="C7" s="3"/>
      <c r="D7" s="3"/>
    </row>
    <row r="8" spans="1:4" ht="12.75">
      <c r="A8" s="3" t="s">
        <v>88</v>
      </c>
      <c r="B8" s="9">
        <v>113</v>
      </c>
      <c r="C8" s="3"/>
      <c r="D8" s="3"/>
    </row>
    <row r="9" spans="1:4" ht="12.75">
      <c r="A9" s="3" t="s">
        <v>205</v>
      </c>
      <c r="B9" s="9">
        <v>120</v>
      </c>
      <c r="C9" s="13">
        <f>C10+C11</f>
        <v>606</v>
      </c>
      <c r="D9" s="13">
        <f>D10+D11</f>
        <v>1070</v>
      </c>
    </row>
    <row r="10" spans="1:4" ht="12.75">
      <c r="A10" s="3" t="s">
        <v>30</v>
      </c>
      <c r="B10" s="9">
        <v>121</v>
      </c>
      <c r="C10" s="3"/>
      <c r="D10" s="3"/>
    </row>
    <row r="11" spans="1:4" ht="12.75">
      <c r="A11" s="3" t="s">
        <v>31</v>
      </c>
      <c r="B11" s="9">
        <v>122</v>
      </c>
      <c r="C11" s="3">
        <v>606</v>
      </c>
      <c r="D11" s="3">
        <v>1070</v>
      </c>
    </row>
    <row r="12" spans="1:4" ht="12.75">
      <c r="A12" s="3" t="s">
        <v>206</v>
      </c>
      <c r="B12" s="9">
        <v>130</v>
      </c>
      <c r="C12" s="3"/>
      <c r="D12" s="3"/>
    </row>
    <row r="13" spans="1:4" ht="12.75">
      <c r="A13" s="3" t="s">
        <v>207</v>
      </c>
      <c r="B13" s="9">
        <v>135</v>
      </c>
      <c r="C13" s="13">
        <f>C14+C15</f>
        <v>0</v>
      </c>
      <c r="D13" s="13">
        <f>D14+D15</f>
        <v>0</v>
      </c>
    </row>
    <row r="14" spans="1:4" ht="12.75">
      <c r="A14" s="3" t="s">
        <v>89</v>
      </c>
      <c r="B14" s="9">
        <v>136</v>
      </c>
      <c r="C14" s="3"/>
      <c r="D14" s="3"/>
    </row>
    <row r="15" spans="1:4" ht="12.75">
      <c r="A15" s="3" t="s">
        <v>90</v>
      </c>
      <c r="B15" s="9">
        <v>137</v>
      </c>
      <c r="C15" s="3"/>
      <c r="D15" s="3"/>
    </row>
    <row r="16" spans="1:4" ht="12.75">
      <c r="A16" s="3" t="s">
        <v>208</v>
      </c>
      <c r="B16" s="9">
        <v>140</v>
      </c>
      <c r="C16" s="13">
        <f>SUM(C17:C21)</f>
        <v>0</v>
      </c>
      <c r="D16" s="13">
        <f>SUM(D17:D21)</f>
        <v>0</v>
      </c>
    </row>
    <row r="17" spans="1:4" ht="12.75">
      <c r="A17" s="3" t="s">
        <v>32</v>
      </c>
      <c r="B17" s="9">
        <v>141</v>
      </c>
      <c r="C17" s="3"/>
      <c r="D17" s="3"/>
    </row>
    <row r="18" spans="1:4" ht="12.75">
      <c r="A18" s="3" t="s">
        <v>33</v>
      </c>
      <c r="B18" s="9">
        <v>142</v>
      </c>
      <c r="C18" s="3"/>
      <c r="D18" s="3"/>
    </row>
    <row r="19" spans="1:4" ht="12.75">
      <c r="A19" s="3" t="s">
        <v>34</v>
      </c>
      <c r="B19" s="9">
        <v>143</v>
      </c>
      <c r="C19" s="3"/>
      <c r="D19" s="3"/>
    </row>
    <row r="20" spans="1:4" ht="12.75">
      <c r="A20" s="3" t="s">
        <v>35</v>
      </c>
      <c r="B20" s="9">
        <v>144</v>
      </c>
      <c r="C20" s="3"/>
      <c r="D20" s="3"/>
    </row>
    <row r="21" spans="1:4" ht="12.75">
      <c r="A21" s="3" t="s">
        <v>36</v>
      </c>
      <c r="B21" s="9">
        <v>145</v>
      </c>
      <c r="C21" s="3"/>
      <c r="D21" s="3"/>
    </row>
    <row r="22" spans="1:4" ht="12.75">
      <c r="A22" s="3" t="s">
        <v>37</v>
      </c>
      <c r="B22" s="9">
        <v>150</v>
      </c>
      <c r="C22" s="3"/>
      <c r="D22" s="3"/>
    </row>
    <row r="23" spans="1:4" ht="12.75">
      <c r="A23" s="14" t="s">
        <v>38</v>
      </c>
      <c r="B23" s="9">
        <v>190</v>
      </c>
      <c r="C23" s="15">
        <f>C5+C9+C12+C13+C16+C22</f>
        <v>606</v>
      </c>
      <c r="D23" s="15">
        <f>D5+D9+D12+D13+D16+D22</f>
        <v>1070</v>
      </c>
    </row>
    <row r="24" spans="1:4" ht="12.75">
      <c r="A24" s="9" t="s">
        <v>39</v>
      </c>
      <c r="B24" s="9"/>
      <c r="C24" s="3"/>
      <c r="D24" s="3"/>
    </row>
    <row r="25" spans="1:4" ht="12.75">
      <c r="A25" s="3" t="s">
        <v>40</v>
      </c>
      <c r="B25" s="9">
        <v>210</v>
      </c>
      <c r="C25" s="13">
        <f>SUM(C26:C32)</f>
        <v>3723</v>
      </c>
      <c r="D25" s="13">
        <f>SUM(D26:D32)</f>
        <v>7357</v>
      </c>
    </row>
    <row r="26" spans="1:4" ht="12.75">
      <c r="A26" s="3" t="s">
        <v>209</v>
      </c>
      <c r="B26" s="9">
        <v>211</v>
      </c>
      <c r="C26" s="3">
        <v>2</v>
      </c>
      <c r="D26" s="3"/>
    </row>
    <row r="27" spans="1:4" ht="12.75">
      <c r="A27" s="3" t="s">
        <v>210</v>
      </c>
      <c r="B27" s="9">
        <v>212</v>
      </c>
      <c r="C27" s="3"/>
      <c r="D27" s="3"/>
    </row>
    <row r="28" spans="1:4" ht="12.75">
      <c r="A28" s="3" t="s">
        <v>211</v>
      </c>
      <c r="B28" s="9">
        <v>213</v>
      </c>
      <c r="C28" s="3"/>
      <c r="D28" s="3"/>
    </row>
    <row r="29" spans="1:4" ht="12.75">
      <c r="A29" s="3" t="s">
        <v>212</v>
      </c>
      <c r="B29" s="9">
        <v>214</v>
      </c>
      <c r="C29" s="3">
        <v>3693</v>
      </c>
      <c r="D29" s="3">
        <v>7327</v>
      </c>
    </row>
    <row r="30" spans="1:4" ht="12.75">
      <c r="A30" s="3" t="s">
        <v>213</v>
      </c>
      <c r="B30" s="9">
        <v>215</v>
      </c>
      <c r="C30" s="3"/>
      <c r="D30" s="3"/>
    </row>
    <row r="31" spans="1:4" ht="12.75">
      <c r="A31" s="3" t="s">
        <v>214</v>
      </c>
      <c r="B31" s="9">
        <v>216</v>
      </c>
      <c r="C31" s="3">
        <v>28</v>
      </c>
      <c r="D31" s="3">
        <v>30</v>
      </c>
    </row>
    <row r="32" spans="1:4" ht="12.75">
      <c r="A32" s="3" t="s">
        <v>41</v>
      </c>
      <c r="B32" s="9">
        <v>217</v>
      </c>
      <c r="C32" s="3"/>
      <c r="D32" s="3"/>
    </row>
    <row r="33" spans="1:4" ht="12.75">
      <c r="A33" s="3" t="s">
        <v>215</v>
      </c>
      <c r="B33" s="9">
        <v>220</v>
      </c>
      <c r="C33" s="3">
        <v>438</v>
      </c>
      <c r="D33" s="3">
        <v>3</v>
      </c>
    </row>
    <row r="34" spans="1:4" ht="12.75">
      <c r="A34" s="3" t="s">
        <v>42</v>
      </c>
      <c r="B34" s="9">
        <v>230</v>
      </c>
      <c r="C34" s="13">
        <f>SUM(C35:C39)</f>
        <v>0</v>
      </c>
      <c r="D34" s="13">
        <f>SUM(D35:D39)</f>
        <v>0</v>
      </c>
    </row>
    <row r="35" spans="1:4" ht="12.75">
      <c r="A35" s="3" t="s">
        <v>216</v>
      </c>
      <c r="B35" s="9">
        <v>231</v>
      </c>
      <c r="C35" s="3"/>
      <c r="D35" s="3"/>
    </row>
    <row r="36" spans="1:4" ht="12.75">
      <c r="A36" s="3" t="s">
        <v>217</v>
      </c>
      <c r="B36" s="9">
        <v>232</v>
      </c>
      <c r="C36" s="3"/>
      <c r="D36" s="3"/>
    </row>
    <row r="37" spans="1:4" ht="12.75">
      <c r="A37" s="3" t="s">
        <v>218</v>
      </c>
      <c r="B37" s="9">
        <v>233</v>
      </c>
      <c r="C37" s="3"/>
      <c r="D37" s="3"/>
    </row>
    <row r="38" spans="1:4" ht="12.75">
      <c r="A38" s="3" t="s">
        <v>219</v>
      </c>
      <c r="B38" s="9">
        <v>234</v>
      </c>
      <c r="C38" s="3"/>
      <c r="D38" s="3"/>
    </row>
    <row r="39" spans="1:4" ht="12.75">
      <c r="A39" s="3" t="s">
        <v>43</v>
      </c>
      <c r="B39" s="9">
        <v>235</v>
      </c>
      <c r="C39" s="3"/>
      <c r="D39" s="3"/>
    </row>
    <row r="40" spans="1:4" ht="12.75">
      <c r="A40" s="3" t="s">
        <v>44</v>
      </c>
      <c r="B40" s="9">
        <v>240</v>
      </c>
      <c r="C40" s="51">
        <v>1169</v>
      </c>
      <c r="D40" s="51">
        <v>1366</v>
      </c>
    </row>
    <row r="41" spans="1:4" ht="12.75">
      <c r="A41" s="3" t="s">
        <v>216</v>
      </c>
      <c r="B41" s="9">
        <v>241</v>
      </c>
      <c r="C41" s="3"/>
      <c r="D41" s="3"/>
    </row>
    <row r="42" spans="1:4" ht="12.75">
      <c r="A42" s="3" t="s">
        <v>217</v>
      </c>
      <c r="B42" s="9">
        <v>242</v>
      </c>
      <c r="C42" s="3"/>
      <c r="D42" s="3"/>
    </row>
    <row r="43" spans="1:4" ht="12.75">
      <c r="A43" s="3" t="s">
        <v>218</v>
      </c>
      <c r="B43" s="9">
        <v>243</v>
      </c>
      <c r="C43" s="3"/>
      <c r="D43" s="3"/>
    </row>
    <row r="44" spans="1:4" ht="12.75">
      <c r="A44" s="3" t="s">
        <v>220</v>
      </c>
      <c r="B44" s="9">
        <v>244</v>
      </c>
      <c r="C44" s="3"/>
      <c r="D44" s="3"/>
    </row>
    <row r="45" spans="1:4" ht="12.75">
      <c r="A45" s="3" t="s">
        <v>219</v>
      </c>
      <c r="B45" s="9">
        <v>245</v>
      </c>
      <c r="C45" s="3"/>
      <c r="D45" s="3"/>
    </row>
    <row r="46" spans="1:4" ht="12.75">
      <c r="A46" s="3" t="s">
        <v>43</v>
      </c>
      <c r="B46" s="9">
        <v>246</v>
      </c>
      <c r="C46" s="3"/>
      <c r="D46" s="3"/>
    </row>
    <row r="47" spans="1:4" ht="12.75">
      <c r="A47" s="3" t="s">
        <v>221</v>
      </c>
      <c r="B47" s="9">
        <v>250</v>
      </c>
      <c r="C47" s="13">
        <f>SUM(C48:C50)</f>
        <v>0</v>
      </c>
      <c r="D47" s="13">
        <f>SUM(D48:D50)</f>
        <v>0</v>
      </c>
    </row>
    <row r="48" spans="1:4" ht="12.75">
      <c r="A48" s="3" t="s">
        <v>92</v>
      </c>
      <c r="B48" s="9">
        <v>251</v>
      </c>
      <c r="C48" s="3"/>
      <c r="D48" s="3"/>
    </row>
    <row r="49" spans="1:4" ht="12.75">
      <c r="A49" s="3" t="s">
        <v>45</v>
      </c>
      <c r="B49" s="9">
        <v>252</v>
      </c>
      <c r="C49" s="3"/>
      <c r="D49" s="3"/>
    </row>
    <row r="50" spans="1:4" ht="12.75">
      <c r="A50" s="3" t="s">
        <v>46</v>
      </c>
      <c r="B50" s="9">
        <v>253</v>
      </c>
      <c r="C50" s="3"/>
      <c r="D50" s="3"/>
    </row>
    <row r="51" spans="1:4" ht="12.75">
      <c r="A51" s="3" t="s">
        <v>47</v>
      </c>
      <c r="B51" s="9">
        <v>260</v>
      </c>
      <c r="C51" s="51">
        <v>167</v>
      </c>
      <c r="D51" s="51">
        <v>508</v>
      </c>
    </row>
    <row r="52" spans="1:4" ht="12.75">
      <c r="A52" s="3" t="s">
        <v>222</v>
      </c>
      <c r="B52" s="9">
        <v>261</v>
      </c>
      <c r="C52" s="3"/>
      <c r="D52" s="3"/>
    </row>
    <row r="53" spans="1:4" ht="12.75">
      <c r="A53" s="3" t="s">
        <v>223</v>
      </c>
      <c r="B53" s="9">
        <v>262</v>
      </c>
      <c r="C53" s="3"/>
      <c r="D53" s="3"/>
    </row>
    <row r="54" spans="1:4" ht="12.75">
      <c r="A54" s="3" t="s">
        <v>224</v>
      </c>
      <c r="B54" s="9">
        <v>263</v>
      </c>
      <c r="C54" s="3"/>
      <c r="D54" s="3"/>
    </row>
    <row r="55" spans="1:4" ht="12.75">
      <c r="A55" s="3" t="s">
        <v>225</v>
      </c>
      <c r="B55" s="9">
        <v>264</v>
      </c>
      <c r="C55" s="3"/>
      <c r="D55" s="3"/>
    </row>
    <row r="56" spans="1:4" ht="12.75">
      <c r="A56" s="3" t="s">
        <v>48</v>
      </c>
      <c r="B56" s="9">
        <v>270</v>
      </c>
      <c r="C56" s="3"/>
      <c r="D56" s="3"/>
    </row>
    <row r="57" spans="1:4" ht="12.75">
      <c r="A57" s="14" t="s">
        <v>49</v>
      </c>
      <c r="B57" s="9">
        <v>290</v>
      </c>
      <c r="C57" s="15">
        <f>C25+C33+C34+C40+C47+C51+C56</f>
        <v>5497</v>
      </c>
      <c r="D57" s="15">
        <f>D25+D33+D34+D40+D47+D51+D56</f>
        <v>9234</v>
      </c>
    </row>
    <row r="58" spans="1:4" ht="12.75">
      <c r="A58" s="3" t="s">
        <v>51</v>
      </c>
      <c r="B58" s="9">
        <v>399</v>
      </c>
      <c r="C58" s="15">
        <f>C23+C57</f>
        <v>6103</v>
      </c>
      <c r="D58" s="15">
        <f>D23+D57</f>
        <v>10304</v>
      </c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spans="1:4" ht="12.75">
      <c r="A64" s="55" t="s">
        <v>52</v>
      </c>
      <c r="B64" s="7" t="s">
        <v>23</v>
      </c>
      <c r="C64" s="7" t="s">
        <v>24</v>
      </c>
      <c r="D64" s="7" t="s">
        <v>25</v>
      </c>
    </row>
    <row r="65" spans="1:4" ht="12.75">
      <c r="A65" s="56"/>
      <c r="B65" s="8" t="s">
        <v>26</v>
      </c>
      <c r="C65" s="8" t="s">
        <v>91</v>
      </c>
      <c r="D65" s="8" t="s">
        <v>27</v>
      </c>
    </row>
    <row r="66" spans="1:4" ht="12.75">
      <c r="A66" s="52">
        <v>1</v>
      </c>
      <c r="B66" s="52">
        <v>2</v>
      </c>
      <c r="C66" s="52">
        <v>3</v>
      </c>
      <c r="D66" s="52">
        <v>4</v>
      </c>
    </row>
    <row r="67" spans="1:4" ht="12.75">
      <c r="A67" s="9" t="s">
        <v>93</v>
      </c>
      <c r="B67" s="9"/>
      <c r="C67" s="3"/>
      <c r="D67" s="3"/>
    </row>
    <row r="68" spans="1:4" ht="12.75">
      <c r="A68" s="3" t="s">
        <v>226</v>
      </c>
      <c r="B68" s="9">
        <v>410</v>
      </c>
      <c r="C68" s="3"/>
      <c r="D68" s="3"/>
    </row>
    <row r="69" spans="1:4" ht="12.75">
      <c r="A69" s="3" t="s">
        <v>227</v>
      </c>
      <c r="B69" s="9">
        <v>420</v>
      </c>
      <c r="C69" s="3">
        <v>5</v>
      </c>
      <c r="D69" s="3">
        <v>5</v>
      </c>
    </row>
    <row r="70" spans="1:4" ht="12.75">
      <c r="A70" s="3" t="s">
        <v>228</v>
      </c>
      <c r="B70" s="9">
        <v>430</v>
      </c>
      <c r="C70" s="13">
        <f>C71+C72</f>
        <v>0</v>
      </c>
      <c r="D70" s="13">
        <f>D71+D72</f>
        <v>0</v>
      </c>
    </row>
    <row r="71" spans="1:4" ht="12.75">
      <c r="A71" s="3" t="s">
        <v>53</v>
      </c>
      <c r="B71" s="9">
        <v>431</v>
      </c>
      <c r="C71" s="3"/>
      <c r="D71" s="3"/>
    </row>
    <row r="72" spans="1:4" ht="12.75">
      <c r="A72" s="3" t="s">
        <v>54</v>
      </c>
      <c r="B72" s="9">
        <v>432</v>
      </c>
      <c r="C72" s="3"/>
      <c r="D72" s="3"/>
    </row>
    <row r="73" spans="1:4" ht="12.75">
      <c r="A73" s="3" t="s">
        <v>229</v>
      </c>
      <c r="B73" s="9">
        <v>440</v>
      </c>
      <c r="C73" s="3"/>
      <c r="D73" s="3"/>
    </row>
    <row r="74" spans="1:4" ht="12.75">
      <c r="A74" s="3" t="s">
        <v>230</v>
      </c>
      <c r="B74" s="9">
        <v>450</v>
      </c>
      <c r="C74" s="3"/>
      <c r="D74" s="3"/>
    </row>
    <row r="75" spans="1:4" ht="12.75">
      <c r="A75" s="3" t="s">
        <v>231</v>
      </c>
      <c r="B75" s="9">
        <v>460</v>
      </c>
      <c r="C75" s="3">
        <v>3139</v>
      </c>
      <c r="D75" s="3">
        <v>4436</v>
      </c>
    </row>
    <row r="76" spans="1:4" ht="12.75">
      <c r="A76" s="3" t="s">
        <v>232</v>
      </c>
      <c r="B76" s="9">
        <v>465</v>
      </c>
      <c r="C76" s="3"/>
      <c r="D76" s="3"/>
    </row>
    <row r="77" spans="1:4" ht="12.75">
      <c r="A77" s="3" t="s">
        <v>233</v>
      </c>
      <c r="B77" s="9">
        <v>470</v>
      </c>
      <c r="C77" s="9" t="s">
        <v>50</v>
      </c>
      <c r="D77" s="3"/>
    </row>
    <row r="78" spans="1:4" ht="12.75">
      <c r="A78" s="3" t="s">
        <v>234</v>
      </c>
      <c r="B78" s="9">
        <v>475</v>
      </c>
      <c r="C78" s="9" t="s">
        <v>50</v>
      </c>
      <c r="D78" s="3"/>
    </row>
    <row r="79" spans="1:4" ht="12.75">
      <c r="A79" s="14" t="s">
        <v>94</v>
      </c>
      <c r="B79" s="9">
        <v>490</v>
      </c>
      <c r="C79" s="15">
        <f>SUM(C68:C70)+SUM(C73:C75)-C76</f>
        <v>3144</v>
      </c>
      <c r="D79" s="15">
        <f>SUM(D68:D70)+D73+D74+D75-D76+D77-D78</f>
        <v>4441</v>
      </c>
    </row>
    <row r="80" spans="1:4" ht="12.75">
      <c r="A80" s="9" t="s">
        <v>95</v>
      </c>
      <c r="B80" s="9"/>
      <c r="C80" s="3"/>
      <c r="D80" s="3"/>
    </row>
    <row r="81" spans="1:4" ht="12.75">
      <c r="A81" s="3" t="s">
        <v>235</v>
      </c>
      <c r="B81" s="9">
        <v>510</v>
      </c>
      <c r="C81" s="13">
        <f>C82+C83</f>
        <v>0</v>
      </c>
      <c r="D81" s="13">
        <f>D82+D83</f>
        <v>0</v>
      </c>
    </row>
    <row r="82" spans="1:4" ht="12.75">
      <c r="A82" s="3" t="s">
        <v>56</v>
      </c>
      <c r="B82" s="9">
        <v>511</v>
      </c>
      <c r="C82" s="3"/>
      <c r="D82" s="3"/>
    </row>
    <row r="83" spans="1:4" ht="12.75">
      <c r="A83" s="17" t="s">
        <v>57</v>
      </c>
      <c r="B83" s="9">
        <v>512</v>
      </c>
      <c r="C83" s="3"/>
      <c r="D83" s="3"/>
    </row>
    <row r="84" spans="1:4" ht="12.75">
      <c r="A84" s="18" t="s">
        <v>58</v>
      </c>
      <c r="B84" s="9">
        <v>520</v>
      </c>
      <c r="C84" s="3"/>
      <c r="D84" s="3"/>
    </row>
    <row r="85" spans="1:4" ht="12.75">
      <c r="A85" s="14" t="s">
        <v>55</v>
      </c>
      <c r="B85" s="9">
        <v>590</v>
      </c>
      <c r="C85" s="16">
        <f>C81+C84</f>
        <v>0</v>
      </c>
      <c r="D85" s="16">
        <f>D81+D84</f>
        <v>0</v>
      </c>
    </row>
    <row r="86" spans="1:4" ht="12.75">
      <c r="A86" s="9" t="s">
        <v>96</v>
      </c>
      <c r="B86" s="9"/>
      <c r="C86" s="3"/>
      <c r="D86" s="3"/>
    </row>
    <row r="87" spans="1:4" ht="12.75">
      <c r="A87" s="3" t="s">
        <v>235</v>
      </c>
      <c r="B87" s="9">
        <v>610</v>
      </c>
      <c r="C87" s="13">
        <f>C88+C89</f>
        <v>0</v>
      </c>
      <c r="D87" s="13">
        <f>D88+D89</f>
        <v>0</v>
      </c>
    </row>
    <row r="88" spans="1:4" ht="12.75">
      <c r="A88" s="3" t="s">
        <v>60</v>
      </c>
      <c r="B88" s="9">
        <v>611</v>
      </c>
      <c r="C88" s="3"/>
      <c r="D88" s="3"/>
    </row>
    <row r="89" spans="1:4" ht="12.75">
      <c r="A89" s="3" t="s">
        <v>61</v>
      </c>
      <c r="B89" s="9">
        <v>612</v>
      </c>
      <c r="C89" s="3"/>
      <c r="D89" s="3"/>
    </row>
    <row r="90" spans="1:4" ht="12.75">
      <c r="A90" s="3" t="s">
        <v>62</v>
      </c>
      <c r="B90" s="9">
        <v>620</v>
      </c>
      <c r="C90" s="13">
        <f>SUM(C91:C98)</f>
        <v>2958</v>
      </c>
      <c r="D90" s="13">
        <f>SUM(D91:D98)</f>
        <v>5863</v>
      </c>
    </row>
    <row r="91" spans="1:4" ht="12.75">
      <c r="A91" s="3" t="s">
        <v>236</v>
      </c>
      <c r="B91" s="9">
        <v>621</v>
      </c>
      <c r="C91" s="3">
        <v>2213</v>
      </c>
      <c r="D91" s="3">
        <v>5044</v>
      </c>
    </row>
    <row r="92" spans="1:4" ht="12.75">
      <c r="A92" s="3" t="s">
        <v>237</v>
      </c>
      <c r="B92" s="9">
        <v>622</v>
      </c>
      <c r="C92" s="3"/>
      <c r="D92" s="3"/>
    </row>
    <row r="93" spans="1:4" ht="12.75">
      <c r="A93" s="3" t="s">
        <v>238</v>
      </c>
      <c r="B93" s="9">
        <v>623</v>
      </c>
      <c r="C93" s="3"/>
      <c r="D93" s="3"/>
    </row>
    <row r="94" spans="1:4" ht="12.75">
      <c r="A94" s="3" t="s">
        <v>239</v>
      </c>
      <c r="B94" s="9">
        <v>624</v>
      </c>
      <c r="C94" s="3"/>
      <c r="D94" s="3"/>
    </row>
    <row r="95" spans="1:4" ht="12.75">
      <c r="A95" s="3" t="s">
        <v>240</v>
      </c>
      <c r="B95" s="9">
        <v>625</v>
      </c>
      <c r="C95" s="3"/>
      <c r="D95" s="3"/>
    </row>
    <row r="96" spans="1:4" ht="12.75">
      <c r="A96" s="3" t="s">
        <v>241</v>
      </c>
      <c r="B96" s="9">
        <v>626</v>
      </c>
      <c r="C96" s="3">
        <v>107</v>
      </c>
      <c r="D96" s="3">
        <v>4</v>
      </c>
    </row>
    <row r="97" spans="1:4" ht="12.75">
      <c r="A97" s="3" t="s">
        <v>242</v>
      </c>
      <c r="B97" s="9">
        <v>627</v>
      </c>
      <c r="C97" s="3"/>
      <c r="D97" s="3"/>
    </row>
    <row r="98" spans="1:4" ht="12.75">
      <c r="A98" s="3" t="s">
        <v>243</v>
      </c>
      <c r="B98" s="9">
        <v>628</v>
      </c>
      <c r="C98" s="3">
        <v>638</v>
      </c>
      <c r="D98" s="3">
        <v>815</v>
      </c>
    </row>
    <row r="99" spans="1:4" ht="12.75">
      <c r="A99" s="3" t="s">
        <v>244</v>
      </c>
      <c r="B99" s="9">
        <v>630</v>
      </c>
      <c r="C99" s="3"/>
      <c r="D99" s="3"/>
    </row>
    <row r="100" spans="1:4" ht="12.75">
      <c r="A100" s="3" t="s">
        <v>245</v>
      </c>
      <c r="B100" s="9">
        <v>640</v>
      </c>
      <c r="C100" s="3"/>
      <c r="D100" s="3"/>
    </row>
    <row r="101" spans="1:4" ht="12.75">
      <c r="A101" s="3" t="s">
        <v>246</v>
      </c>
      <c r="B101" s="9">
        <v>650</v>
      </c>
      <c r="C101" s="3"/>
      <c r="D101" s="3"/>
    </row>
    <row r="102" spans="1:4" ht="12.75">
      <c r="A102" s="3" t="s">
        <v>63</v>
      </c>
      <c r="B102" s="9">
        <v>660</v>
      </c>
      <c r="C102" s="3"/>
      <c r="D102" s="3"/>
    </row>
    <row r="103" spans="1:4" ht="12.75">
      <c r="A103" s="14" t="s">
        <v>59</v>
      </c>
      <c r="B103" s="9">
        <v>690</v>
      </c>
      <c r="C103" s="15">
        <f>C87+C90+SUM(C99:C102)</f>
        <v>2958</v>
      </c>
      <c r="D103" s="15">
        <f>D87+D90+SUM(D99:D102)</f>
        <v>5863</v>
      </c>
    </row>
    <row r="104" spans="1:4" ht="12.75">
      <c r="A104" s="3" t="s">
        <v>64</v>
      </c>
      <c r="B104" s="9">
        <v>699</v>
      </c>
      <c r="C104" s="15">
        <f>C79+C85+C103</f>
        <v>6102</v>
      </c>
      <c r="D104" s="15">
        <f>D79+D85+D103</f>
        <v>10304</v>
      </c>
    </row>
    <row r="106" spans="1:4" ht="12.75">
      <c r="A106" s="54" t="s">
        <v>76</v>
      </c>
      <c r="B106" s="54"/>
      <c r="C106" s="54"/>
      <c r="D106" s="54"/>
    </row>
    <row r="107" spans="1:4" ht="12.75">
      <c r="A107" s="55" t="s">
        <v>65</v>
      </c>
      <c r="B107" s="7" t="s">
        <v>23</v>
      </c>
      <c r="C107" s="7" t="s">
        <v>24</v>
      </c>
      <c r="D107" s="7" t="s">
        <v>25</v>
      </c>
    </row>
    <row r="108" spans="1:4" ht="12.75">
      <c r="A108" s="56"/>
      <c r="B108" s="8" t="s">
        <v>26</v>
      </c>
      <c r="C108" s="8" t="s">
        <v>91</v>
      </c>
      <c r="D108" s="8" t="s">
        <v>27</v>
      </c>
    </row>
    <row r="109" spans="1:4" ht="13.5" thickBot="1">
      <c r="A109" s="9">
        <v>1</v>
      </c>
      <c r="B109" s="7">
        <v>2</v>
      </c>
      <c r="C109" s="7">
        <v>3</v>
      </c>
      <c r="D109" s="7">
        <v>4</v>
      </c>
    </row>
    <row r="110" spans="1:4" ht="12.75">
      <c r="A110" s="12" t="s">
        <v>77</v>
      </c>
      <c r="B110" s="31">
        <v>910</v>
      </c>
      <c r="C110" s="32"/>
      <c r="D110" s="33"/>
    </row>
    <row r="111" spans="1:4" ht="12.75">
      <c r="A111" s="12" t="s">
        <v>78</v>
      </c>
      <c r="B111" s="5">
        <v>911</v>
      </c>
      <c r="C111" s="3"/>
      <c r="D111" s="6"/>
    </row>
    <row r="112" spans="1:4" ht="12.75">
      <c r="A112" s="12" t="s">
        <v>79</v>
      </c>
      <c r="B112" s="5">
        <v>920</v>
      </c>
      <c r="C112" s="3"/>
      <c r="D112" s="6"/>
    </row>
    <row r="113" spans="1:4" ht="12.75">
      <c r="A113" s="12" t="s">
        <v>80</v>
      </c>
      <c r="B113" s="5">
        <v>930</v>
      </c>
      <c r="C113" s="3"/>
      <c r="D113" s="6"/>
    </row>
    <row r="114" spans="1:4" ht="12.75">
      <c r="A114" s="12" t="s">
        <v>85</v>
      </c>
      <c r="B114" s="5">
        <v>940</v>
      </c>
      <c r="C114" s="3"/>
      <c r="D114" s="6"/>
    </row>
    <row r="115" spans="1:4" ht="12.75">
      <c r="A115" s="12" t="s">
        <v>81</v>
      </c>
      <c r="B115" s="5">
        <v>950</v>
      </c>
      <c r="C115" s="3"/>
      <c r="D115" s="6"/>
    </row>
    <row r="116" spans="1:4" ht="12.75">
      <c r="A116" s="12" t="s">
        <v>82</v>
      </c>
      <c r="B116" s="5">
        <v>960</v>
      </c>
      <c r="C116" s="3"/>
      <c r="D116" s="6"/>
    </row>
    <row r="117" spans="1:4" ht="12.75">
      <c r="A117" s="12" t="s">
        <v>83</v>
      </c>
      <c r="B117" s="5">
        <v>970</v>
      </c>
      <c r="C117" s="3"/>
      <c r="D117" s="6"/>
    </row>
    <row r="118" spans="1:4" ht="12.75">
      <c r="A118" s="12" t="s">
        <v>84</v>
      </c>
      <c r="B118" s="5">
        <v>980</v>
      </c>
      <c r="C118" s="3"/>
      <c r="D118" s="6"/>
    </row>
    <row r="119" spans="1:4" ht="13.5" thickBot="1">
      <c r="A119" s="12"/>
      <c r="B119" s="27">
        <v>990</v>
      </c>
      <c r="C119" s="28"/>
      <c r="D119" s="29"/>
    </row>
    <row r="121" spans="1:2" ht="12.75">
      <c r="A121" t="s">
        <v>66</v>
      </c>
      <c r="B121" s="4"/>
    </row>
    <row r="122" ht="12.75">
      <c r="A122" s="19" t="s">
        <v>86</v>
      </c>
    </row>
    <row r="123" spans="1:2" ht="12.75">
      <c r="A123" s="20" t="s">
        <v>67</v>
      </c>
      <c r="B123" s="4"/>
    </row>
    <row r="124" ht="12.75">
      <c r="A124" s="19" t="s">
        <v>86</v>
      </c>
    </row>
    <row r="125" ht="12.75">
      <c r="A125" t="s">
        <v>98</v>
      </c>
    </row>
    <row r="126" ht="12.75">
      <c r="A126" t="s">
        <v>87</v>
      </c>
    </row>
  </sheetData>
  <sheetProtection/>
  <mergeCells count="4">
    <mergeCell ref="A106:D106"/>
    <mergeCell ref="A107:A108"/>
    <mergeCell ref="A64:A65"/>
    <mergeCell ref="A1:A2"/>
  </mergeCells>
  <printOptions/>
  <pageMargins left="1.1811023622047245" right="0.3937007874015748" top="0.3937007874015748" bottom="0.3937007874015748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6"/>
  <sheetViews>
    <sheetView zoomScale="95" zoomScaleNormal="95" zoomScalePageLayoutView="0" workbookViewId="0" topLeftCell="A69">
      <selection activeCell="B123" sqref="B123"/>
    </sheetView>
  </sheetViews>
  <sheetFormatPr defaultColWidth="9.00390625" defaultRowHeight="12.75"/>
  <cols>
    <col min="1" max="1" width="56.625" style="0" customWidth="1"/>
    <col min="2" max="2" width="4.75390625" style="0" customWidth="1"/>
    <col min="3" max="3" width="11.375" style="0" customWidth="1"/>
    <col min="4" max="4" width="12.125" style="0" customWidth="1"/>
  </cols>
  <sheetData>
    <row r="1" spans="1:4" ht="12.75">
      <c r="A1" s="55" t="s">
        <v>22</v>
      </c>
      <c r="B1" s="7" t="s">
        <v>23</v>
      </c>
      <c r="C1" s="7" t="s">
        <v>24</v>
      </c>
      <c r="D1" s="7" t="s">
        <v>25</v>
      </c>
    </row>
    <row r="2" spans="1:4" ht="12.75">
      <c r="A2" s="56"/>
      <c r="B2" s="8" t="s">
        <v>26</v>
      </c>
      <c r="C2" s="8" t="s">
        <v>91</v>
      </c>
      <c r="D2" s="8" t="s">
        <v>27</v>
      </c>
    </row>
    <row r="3" spans="1:4" ht="12.75">
      <c r="A3" s="52">
        <v>1</v>
      </c>
      <c r="B3" s="52">
        <v>2</v>
      </c>
      <c r="C3" s="52">
        <v>3</v>
      </c>
      <c r="D3" s="52">
        <v>4</v>
      </c>
    </row>
    <row r="4" spans="1:4" ht="12.75">
      <c r="A4" s="9" t="s">
        <v>97</v>
      </c>
      <c r="B4" s="3"/>
      <c r="C4" s="3"/>
      <c r="D4" s="3"/>
    </row>
    <row r="5" spans="1:4" ht="12.75">
      <c r="A5" s="3" t="s">
        <v>204</v>
      </c>
      <c r="B5" s="9">
        <v>110</v>
      </c>
      <c r="C5" s="13">
        <f>C6+C7+C8</f>
        <v>0</v>
      </c>
      <c r="D5" s="13">
        <f>D6+D7+D8</f>
        <v>0</v>
      </c>
    </row>
    <row r="6" spans="1:4" ht="12.75">
      <c r="A6" s="3" t="s">
        <v>28</v>
      </c>
      <c r="B6" s="9">
        <v>111</v>
      </c>
      <c r="C6" s="3"/>
      <c r="D6" s="3"/>
    </row>
    <row r="7" spans="1:4" ht="12.75">
      <c r="A7" s="3" t="s">
        <v>29</v>
      </c>
      <c r="B7" s="9">
        <v>112</v>
      </c>
      <c r="C7" s="3"/>
      <c r="D7" s="3"/>
    </row>
    <row r="8" spans="1:4" ht="12.75">
      <c r="A8" s="3" t="s">
        <v>88</v>
      </c>
      <c r="B8" s="9">
        <v>113</v>
      </c>
      <c r="C8" s="3"/>
      <c r="D8" s="3"/>
    </row>
    <row r="9" spans="1:4" ht="12.75">
      <c r="A9" s="3" t="s">
        <v>205</v>
      </c>
      <c r="B9" s="9">
        <v>120</v>
      </c>
      <c r="C9" s="13">
        <f>C10+C11</f>
        <v>606</v>
      </c>
      <c r="D9" s="13">
        <f>D10+D11</f>
        <v>1252</v>
      </c>
    </row>
    <row r="10" spans="1:4" ht="12.75">
      <c r="A10" s="3" t="s">
        <v>30</v>
      </c>
      <c r="B10" s="9">
        <v>121</v>
      </c>
      <c r="C10" s="3"/>
      <c r="D10" s="3"/>
    </row>
    <row r="11" spans="1:4" ht="12.75">
      <c r="A11" s="3" t="s">
        <v>31</v>
      </c>
      <c r="B11" s="9">
        <v>122</v>
      </c>
      <c r="C11" s="3">
        <v>606</v>
      </c>
      <c r="D11" s="3">
        <v>1252</v>
      </c>
    </row>
    <row r="12" spans="1:4" ht="12.75">
      <c r="A12" s="3" t="s">
        <v>206</v>
      </c>
      <c r="B12" s="9">
        <v>130</v>
      </c>
      <c r="C12" s="3"/>
      <c r="D12" s="3"/>
    </row>
    <row r="13" spans="1:4" ht="12.75">
      <c r="A13" s="3" t="s">
        <v>207</v>
      </c>
      <c r="B13" s="9">
        <v>135</v>
      </c>
      <c r="C13" s="13">
        <f>C14+C15</f>
        <v>0</v>
      </c>
      <c r="D13" s="13">
        <f>D14+D15</f>
        <v>0</v>
      </c>
    </row>
    <row r="14" spans="1:4" ht="12.75">
      <c r="A14" s="3" t="s">
        <v>89</v>
      </c>
      <c r="B14" s="9">
        <v>136</v>
      </c>
      <c r="C14" s="3"/>
      <c r="D14" s="3"/>
    </row>
    <row r="15" spans="1:4" ht="12.75">
      <c r="A15" s="3" t="s">
        <v>90</v>
      </c>
      <c r="B15" s="9">
        <v>137</v>
      </c>
      <c r="C15" s="3"/>
      <c r="D15" s="3"/>
    </row>
    <row r="16" spans="1:4" ht="12.75">
      <c r="A16" s="3" t="s">
        <v>208</v>
      </c>
      <c r="B16" s="9">
        <v>140</v>
      </c>
      <c r="C16" s="13">
        <f>SUM(C17:C21)</f>
        <v>0</v>
      </c>
      <c r="D16" s="13">
        <f>SUM(D17:D21)</f>
        <v>0</v>
      </c>
    </row>
    <row r="17" spans="1:4" ht="12.75">
      <c r="A17" s="3" t="s">
        <v>32</v>
      </c>
      <c r="B17" s="9">
        <v>141</v>
      </c>
      <c r="C17" s="3"/>
      <c r="D17" s="3"/>
    </row>
    <row r="18" spans="1:4" ht="12.75">
      <c r="A18" s="3" t="s">
        <v>33</v>
      </c>
      <c r="B18" s="9">
        <v>142</v>
      </c>
      <c r="C18" s="3"/>
      <c r="D18" s="3"/>
    </row>
    <row r="19" spans="1:4" ht="12.75">
      <c r="A19" s="3" t="s">
        <v>34</v>
      </c>
      <c r="B19" s="9">
        <v>143</v>
      </c>
      <c r="C19" s="3"/>
      <c r="D19" s="3"/>
    </row>
    <row r="20" spans="1:4" ht="12.75">
      <c r="A20" s="3" t="s">
        <v>35</v>
      </c>
      <c r="B20" s="9">
        <v>144</v>
      </c>
      <c r="C20" s="3"/>
      <c r="D20" s="3"/>
    </row>
    <row r="21" spans="1:4" ht="12.75">
      <c r="A21" s="3" t="s">
        <v>36</v>
      </c>
      <c r="B21" s="9">
        <v>145</v>
      </c>
      <c r="C21" s="3"/>
      <c r="D21" s="3"/>
    </row>
    <row r="22" spans="1:4" ht="12.75">
      <c r="A22" s="3" t="s">
        <v>37</v>
      </c>
      <c r="B22" s="9">
        <v>150</v>
      </c>
      <c r="C22" s="3"/>
      <c r="D22" s="3"/>
    </row>
    <row r="23" spans="1:4" ht="12.75">
      <c r="A23" s="14" t="s">
        <v>38</v>
      </c>
      <c r="B23" s="9">
        <v>190</v>
      </c>
      <c r="C23" s="15">
        <f>C5+C9+C12+C13+C16+C22</f>
        <v>606</v>
      </c>
      <c r="D23" s="15">
        <f>D5+D9+D12+D13+D16+D22</f>
        <v>1252</v>
      </c>
    </row>
    <row r="24" spans="1:4" ht="12.75">
      <c r="A24" s="9" t="s">
        <v>39</v>
      </c>
      <c r="B24" s="9"/>
      <c r="C24" s="3"/>
      <c r="D24" s="3"/>
    </row>
    <row r="25" spans="1:4" ht="12.75">
      <c r="A25" s="3" t="s">
        <v>40</v>
      </c>
      <c r="B25" s="9">
        <v>210</v>
      </c>
      <c r="C25" s="13">
        <f>SUM(C26:C32)</f>
        <v>3723</v>
      </c>
      <c r="D25" s="13">
        <f>SUM(D26:D32)</f>
        <v>7513</v>
      </c>
    </row>
    <row r="26" spans="1:4" ht="12.75">
      <c r="A26" s="3" t="s">
        <v>209</v>
      </c>
      <c r="B26" s="9">
        <v>211</v>
      </c>
      <c r="C26" s="3">
        <v>2</v>
      </c>
      <c r="D26" s="3">
        <v>1</v>
      </c>
    </row>
    <row r="27" spans="1:4" ht="12.75">
      <c r="A27" s="3" t="s">
        <v>210</v>
      </c>
      <c r="B27" s="9">
        <v>212</v>
      </c>
      <c r="C27" s="3"/>
      <c r="D27" s="3"/>
    </row>
    <row r="28" spans="1:4" ht="12.75">
      <c r="A28" s="3" t="s">
        <v>211</v>
      </c>
      <c r="B28" s="9">
        <v>213</v>
      </c>
      <c r="C28" s="3"/>
      <c r="D28" s="3"/>
    </row>
    <row r="29" spans="1:4" ht="12.75">
      <c r="A29" s="3" t="s">
        <v>212</v>
      </c>
      <c r="B29" s="9">
        <v>214</v>
      </c>
      <c r="C29" s="3">
        <v>3693</v>
      </c>
      <c r="D29" s="3">
        <v>7492</v>
      </c>
    </row>
    <row r="30" spans="1:4" ht="12.75">
      <c r="A30" s="3" t="s">
        <v>213</v>
      </c>
      <c r="B30" s="9">
        <v>215</v>
      </c>
      <c r="C30" s="3"/>
      <c r="D30" s="3"/>
    </row>
    <row r="31" spans="1:4" ht="12.75">
      <c r="A31" s="3" t="s">
        <v>214</v>
      </c>
      <c r="B31" s="9">
        <v>216</v>
      </c>
      <c r="C31" s="3">
        <v>28</v>
      </c>
      <c r="D31" s="3">
        <v>20</v>
      </c>
    </row>
    <row r="32" spans="1:4" ht="12.75">
      <c r="A32" s="3" t="s">
        <v>41</v>
      </c>
      <c r="B32" s="9">
        <v>217</v>
      </c>
      <c r="C32" s="3"/>
      <c r="D32" s="3"/>
    </row>
    <row r="33" spans="1:4" ht="12.75">
      <c r="A33" s="3" t="s">
        <v>215</v>
      </c>
      <c r="B33" s="9">
        <v>220</v>
      </c>
      <c r="C33" s="3">
        <v>438</v>
      </c>
      <c r="D33" s="3"/>
    </row>
    <row r="34" spans="1:4" ht="12.75">
      <c r="A34" s="3" t="s">
        <v>42</v>
      </c>
      <c r="B34" s="9">
        <v>230</v>
      </c>
      <c r="C34" s="13">
        <f>SUM(C35:C39)</f>
        <v>0</v>
      </c>
      <c r="D34" s="13">
        <f>SUM(D35:D39)</f>
        <v>0</v>
      </c>
    </row>
    <row r="35" spans="1:4" ht="12.75">
      <c r="A35" s="3" t="s">
        <v>216</v>
      </c>
      <c r="B35" s="9">
        <v>231</v>
      </c>
      <c r="C35" s="3"/>
      <c r="D35" s="3"/>
    </row>
    <row r="36" spans="1:4" ht="12.75">
      <c r="A36" s="3" t="s">
        <v>217</v>
      </c>
      <c r="B36" s="9">
        <v>232</v>
      </c>
      <c r="C36" s="3"/>
      <c r="D36" s="3"/>
    </row>
    <row r="37" spans="1:4" ht="12.75">
      <c r="A37" s="3" t="s">
        <v>218</v>
      </c>
      <c r="B37" s="9">
        <v>233</v>
      </c>
      <c r="C37" s="3"/>
      <c r="D37" s="3"/>
    </row>
    <row r="38" spans="1:4" ht="12.75">
      <c r="A38" s="3" t="s">
        <v>219</v>
      </c>
      <c r="B38" s="9">
        <v>234</v>
      </c>
      <c r="C38" s="3"/>
      <c r="D38" s="3"/>
    </row>
    <row r="39" spans="1:4" ht="12.75">
      <c r="A39" s="3" t="s">
        <v>43</v>
      </c>
      <c r="B39" s="9">
        <v>235</v>
      </c>
      <c r="C39" s="3"/>
      <c r="D39" s="3"/>
    </row>
    <row r="40" spans="1:4" ht="12.75">
      <c r="A40" s="3" t="s">
        <v>44</v>
      </c>
      <c r="B40" s="9">
        <v>240</v>
      </c>
      <c r="C40" s="51">
        <v>1169</v>
      </c>
      <c r="D40" s="51">
        <v>818</v>
      </c>
    </row>
    <row r="41" spans="1:4" ht="12.75">
      <c r="A41" s="3" t="s">
        <v>216</v>
      </c>
      <c r="B41" s="9">
        <v>241</v>
      </c>
      <c r="C41" s="3"/>
      <c r="D41" s="3"/>
    </row>
    <row r="42" spans="1:4" ht="12.75">
      <c r="A42" s="3" t="s">
        <v>217</v>
      </c>
      <c r="B42" s="9">
        <v>242</v>
      </c>
      <c r="C42" s="3"/>
      <c r="D42" s="3"/>
    </row>
    <row r="43" spans="1:4" ht="12.75">
      <c r="A43" s="3" t="s">
        <v>218</v>
      </c>
      <c r="B43" s="9">
        <v>243</v>
      </c>
      <c r="C43" s="3"/>
      <c r="D43" s="3"/>
    </row>
    <row r="44" spans="1:4" ht="12.75">
      <c r="A44" s="3" t="s">
        <v>220</v>
      </c>
      <c r="B44" s="9">
        <v>244</v>
      </c>
      <c r="C44" s="3"/>
      <c r="D44" s="3"/>
    </row>
    <row r="45" spans="1:4" ht="12.75">
      <c r="A45" s="3" t="s">
        <v>219</v>
      </c>
      <c r="B45" s="9">
        <v>245</v>
      </c>
      <c r="C45" s="3"/>
      <c r="D45" s="3"/>
    </row>
    <row r="46" spans="1:4" ht="12.75">
      <c r="A46" s="3" t="s">
        <v>43</v>
      </c>
      <c r="B46" s="9">
        <v>246</v>
      </c>
      <c r="C46" s="3"/>
      <c r="D46" s="3"/>
    </row>
    <row r="47" spans="1:4" ht="12.75">
      <c r="A47" s="3" t="s">
        <v>221</v>
      </c>
      <c r="B47" s="9">
        <v>250</v>
      </c>
      <c r="C47" s="13">
        <f>SUM(C48:C50)</f>
        <v>0</v>
      </c>
      <c r="D47" s="13">
        <f>SUM(D48:D50)</f>
        <v>0</v>
      </c>
    </row>
    <row r="48" spans="1:4" ht="12.75">
      <c r="A48" s="3" t="s">
        <v>92</v>
      </c>
      <c r="B48" s="9">
        <v>251</v>
      </c>
      <c r="C48" s="3"/>
      <c r="D48" s="3"/>
    </row>
    <row r="49" spans="1:4" ht="12.75">
      <c r="A49" s="3" t="s">
        <v>45</v>
      </c>
      <c r="B49" s="9">
        <v>252</v>
      </c>
      <c r="C49" s="3"/>
      <c r="D49" s="3"/>
    </row>
    <row r="50" spans="1:4" ht="12.75">
      <c r="A50" s="3" t="s">
        <v>46</v>
      </c>
      <c r="B50" s="9">
        <v>253</v>
      </c>
      <c r="C50" s="3"/>
      <c r="D50" s="3"/>
    </row>
    <row r="51" spans="1:4" ht="12.75">
      <c r="A51" s="3" t="s">
        <v>47</v>
      </c>
      <c r="B51" s="9">
        <v>260</v>
      </c>
      <c r="C51" s="51">
        <v>167</v>
      </c>
      <c r="D51" s="51">
        <v>2484</v>
      </c>
    </row>
    <row r="52" spans="1:4" ht="12.75">
      <c r="A52" s="3" t="s">
        <v>222</v>
      </c>
      <c r="B52" s="9">
        <v>261</v>
      </c>
      <c r="C52" s="3"/>
      <c r="D52" s="3"/>
    </row>
    <row r="53" spans="1:4" ht="12.75">
      <c r="A53" s="3" t="s">
        <v>223</v>
      </c>
      <c r="B53" s="9">
        <v>262</v>
      </c>
      <c r="C53" s="3"/>
      <c r="D53" s="3"/>
    </row>
    <row r="54" spans="1:4" ht="12.75">
      <c r="A54" s="3" t="s">
        <v>224</v>
      </c>
      <c r="B54" s="9">
        <v>263</v>
      </c>
      <c r="C54" s="3"/>
      <c r="D54" s="3"/>
    </row>
    <row r="55" spans="1:4" ht="12.75">
      <c r="A55" s="3" t="s">
        <v>225</v>
      </c>
      <c r="B55" s="9">
        <v>264</v>
      </c>
      <c r="C55" s="3"/>
      <c r="D55" s="3"/>
    </row>
    <row r="56" spans="1:4" ht="12.75">
      <c r="A56" s="3" t="s">
        <v>48</v>
      </c>
      <c r="B56" s="9">
        <v>270</v>
      </c>
      <c r="C56" s="3"/>
      <c r="D56" s="3"/>
    </row>
    <row r="57" spans="1:4" ht="12.75">
      <c r="A57" s="14" t="s">
        <v>49</v>
      </c>
      <c r="B57" s="9">
        <v>290</v>
      </c>
      <c r="C57" s="15">
        <f>C25+C33+C34+C40+C47+C51+C56</f>
        <v>5497</v>
      </c>
      <c r="D57" s="15">
        <f>D25+D33+D34+D40+D47+D51+D56</f>
        <v>10815</v>
      </c>
    </row>
    <row r="58" spans="1:4" ht="12.75">
      <c r="A58" s="3" t="s">
        <v>51</v>
      </c>
      <c r="B58" s="9">
        <v>399</v>
      </c>
      <c r="C58" s="15">
        <f>C23+C57</f>
        <v>6103</v>
      </c>
      <c r="D58" s="15">
        <f>D23+D57</f>
        <v>12067</v>
      </c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spans="1:4" ht="12.75">
      <c r="A64" s="55" t="s">
        <v>52</v>
      </c>
      <c r="B64" s="7" t="s">
        <v>23</v>
      </c>
      <c r="C64" s="7" t="s">
        <v>24</v>
      </c>
      <c r="D64" s="7" t="s">
        <v>25</v>
      </c>
    </row>
    <row r="65" spans="1:4" ht="12.75">
      <c r="A65" s="56"/>
      <c r="B65" s="8" t="s">
        <v>26</v>
      </c>
      <c r="C65" s="8" t="s">
        <v>91</v>
      </c>
      <c r="D65" s="8" t="s">
        <v>27</v>
      </c>
    </row>
    <row r="66" spans="1:4" ht="12.75">
      <c r="A66" s="52">
        <v>1</v>
      </c>
      <c r="B66" s="52">
        <v>2</v>
      </c>
      <c r="C66" s="52">
        <v>3</v>
      </c>
      <c r="D66" s="52">
        <v>4</v>
      </c>
    </row>
    <row r="67" spans="1:4" ht="12.75">
      <c r="A67" s="9" t="s">
        <v>93</v>
      </c>
      <c r="B67" s="9"/>
      <c r="C67" s="3"/>
      <c r="D67" s="3"/>
    </row>
    <row r="68" spans="1:4" ht="12.75">
      <c r="A68" s="3" t="s">
        <v>226</v>
      </c>
      <c r="B68" s="9">
        <v>410</v>
      </c>
      <c r="C68" s="3"/>
      <c r="D68" s="3"/>
    </row>
    <row r="69" spans="1:4" ht="12.75">
      <c r="A69" s="3" t="s">
        <v>227</v>
      </c>
      <c r="B69" s="9">
        <v>420</v>
      </c>
      <c r="C69" s="3">
        <v>5</v>
      </c>
      <c r="D69" s="3"/>
    </row>
    <row r="70" spans="1:4" ht="12.75">
      <c r="A70" s="3" t="s">
        <v>228</v>
      </c>
      <c r="B70" s="9">
        <v>430</v>
      </c>
      <c r="C70" s="13">
        <f>C71+C72</f>
        <v>0</v>
      </c>
      <c r="D70" s="13">
        <f>D71+D72</f>
        <v>0</v>
      </c>
    </row>
    <row r="71" spans="1:4" ht="12.75">
      <c r="A71" s="3" t="s">
        <v>53</v>
      </c>
      <c r="B71" s="9">
        <v>431</v>
      </c>
      <c r="C71" s="3"/>
      <c r="D71" s="3"/>
    </row>
    <row r="72" spans="1:4" ht="12.75">
      <c r="A72" s="3" t="s">
        <v>54</v>
      </c>
      <c r="B72" s="9">
        <v>432</v>
      </c>
      <c r="C72" s="3"/>
      <c r="D72" s="3"/>
    </row>
    <row r="73" spans="1:4" ht="12.75">
      <c r="A73" s="3" t="s">
        <v>229</v>
      </c>
      <c r="B73" s="9">
        <v>440</v>
      </c>
      <c r="C73" s="3"/>
      <c r="D73" s="3"/>
    </row>
    <row r="74" spans="1:4" ht="12.75">
      <c r="A74" s="3" t="s">
        <v>230</v>
      </c>
      <c r="B74" s="9">
        <v>450</v>
      </c>
      <c r="C74" s="3"/>
      <c r="D74" s="3"/>
    </row>
    <row r="75" spans="1:4" ht="12.75">
      <c r="A75" s="3" t="s">
        <v>231</v>
      </c>
      <c r="B75" s="9">
        <v>460</v>
      </c>
      <c r="C75" s="3">
        <v>3139</v>
      </c>
      <c r="D75" s="3">
        <v>4804</v>
      </c>
    </row>
    <row r="76" spans="1:4" ht="12.75">
      <c r="A76" s="3" t="s">
        <v>232</v>
      </c>
      <c r="B76" s="9">
        <v>465</v>
      </c>
      <c r="C76" s="3"/>
      <c r="D76" s="3"/>
    </row>
    <row r="77" spans="1:4" ht="12.75">
      <c r="A77" s="3" t="s">
        <v>233</v>
      </c>
      <c r="B77" s="9">
        <v>470</v>
      </c>
      <c r="C77" s="9" t="s">
        <v>50</v>
      </c>
      <c r="D77" s="3"/>
    </row>
    <row r="78" spans="1:4" ht="12.75">
      <c r="A78" s="3" t="s">
        <v>234</v>
      </c>
      <c r="B78" s="9">
        <v>475</v>
      </c>
      <c r="C78" s="9" t="s">
        <v>50</v>
      </c>
      <c r="D78" s="3"/>
    </row>
    <row r="79" spans="1:4" ht="12.75">
      <c r="A79" s="14" t="s">
        <v>94</v>
      </c>
      <c r="B79" s="9">
        <v>490</v>
      </c>
      <c r="C79" s="15">
        <f>SUM(C68:C70)+SUM(C73:C75)-C76</f>
        <v>3144</v>
      </c>
      <c r="D79" s="15">
        <f>SUM(D68:D70)+D73+D74+D75-D76+D77-D78</f>
        <v>4804</v>
      </c>
    </row>
    <row r="80" spans="1:4" ht="12.75">
      <c r="A80" s="9" t="s">
        <v>95</v>
      </c>
      <c r="B80" s="9"/>
      <c r="C80" s="3"/>
      <c r="D80" s="3"/>
    </row>
    <row r="81" spans="1:4" ht="12.75">
      <c r="A81" s="3" t="s">
        <v>235</v>
      </c>
      <c r="B81" s="9">
        <v>510</v>
      </c>
      <c r="C81" s="13">
        <f>C82+C83</f>
        <v>0</v>
      </c>
      <c r="D81" s="13">
        <f>D82+D83</f>
        <v>0</v>
      </c>
    </row>
    <row r="82" spans="1:4" ht="12.75">
      <c r="A82" s="3" t="s">
        <v>56</v>
      </c>
      <c r="B82" s="9">
        <v>511</v>
      </c>
      <c r="C82" s="3"/>
      <c r="D82" s="3"/>
    </row>
    <row r="83" spans="1:4" ht="12.75">
      <c r="A83" s="17" t="s">
        <v>57</v>
      </c>
      <c r="B83" s="9">
        <v>512</v>
      </c>
      <c r="C83" s="3"/>
      <c r="D83" s="3"/>
    </row>
    <row r="84" spans="1:4" ht="12.75">
      <c r="A84" s="18" t="s">
        <v>58</v>
      </c>
      <c r="B84" s="9">
        <v>520</v>
      </c>
      <c r="C84" s="3"/>
      <c r="D84" s="3"/>
    </row>
    <row r="85" spans="1:4" ht="12.75">
      <c r="A85" s="14" t="s">
        <v>55</v>
      </c>
      <c r="B85" s="9">
        <v>590</v>
      </c>
      <c r="C85" s="16">
        <f>C81+C84</f>
        <v>0</v>
      </c>
      <c r="D85" s="16">
        <f>D81+D84</f>
        <v>0</v>
      </c>
    </row>
    <row r="86" spans="1:4" ht="12.75">
      <c r="A86" s="9" t="s">
        <v>96</v>
      </c>
      <c r="B86" s="9"/>
      <c r="C86" s="3"/>
      <c r="D86" s="3"/>
    </row>
    <row r="87" spans="1:4" ht="12.75">
      <c r="A87" s="3" t="s">
        <v>235</v>
      </c>
      <c r="B87" s="9">
        <v>610</v>
      </c>
      <c r="C87" s="13">
        <f>C88+C89</f>
        <v>0</v>
      </c>
      <c r="D87" s="13">
        <f>D88+D89</f>
        <v>0</v>
      </c>
    </row>
    <row r="88" spans="1:4" ht="12.75">
      <c r="A88" s="3" t="s">
        <v>60</v>
      </c>
      <c r="B88" s="9">
        <v>611</v>
      </c>
      <c r="C88" s="3"/>
      <c r="D88" s="3"/>
    </row>
    <row r="89" spans="1:4" ht="12.75">
      <c r="A89" s="3" t="s">
        <v>61</v>
      </c>
      <c r="B89" s="9">
        <v>612</v>
      </c>
      <c r="C89" s="3"/>
      <c r="D89" s="3"/>
    </row>
    <row r="90" spans="1:4" ht="12.75">
      <c r="A90" s="3" t="s">
        <v>62</v>
      </c>
      <c r="B90" s="9">
        <v>620</v>
      </c>
      <c r="C90" s="13">
        <f>SUM(C91:C98)</f>
        <v>2958</v>
      </c>
      <c r="D90" s="13">
        <f>SUM(D91:D98)</f>
        <v>7263</v>
      </c>
    </row>
    <row r="91" spans="1:4" ht="12.75">
      <c r="A91" s="3" t="s">
        <v>236</v>
      </c>
      <c r="B91" s="9">
        <v>621</v>
      </c>
      <c r="C91" s="3">
        <v>2213</v>
      </c>
      <c r="D91" s="3">
        <v>6418</v>
      </c>
    </row>
    <row r="92" spans="1:4" ht="12.75">
      <c r="A92" s="3" t="s">
        <v>237</v>
      </c>
      <c r="B92" s="9">
        <v>622</v>
      </c>
      <c r="C92" s="3"/>
      <c r="D92" s="3"/>
    </row>
    <row r="93" spans="1:4" ht="12.75">
      <c r="A93" s="3" t="s">
        <v>238</v>
      </c>
      <c r="B93" s="9">
        <v>623</v>
      </c>
      <c r="C93" s="3"/>
      <c r="D93" s="3"/>
    </row>
    <row r="94" spans="1:4" ht="12.75">
      <c r="A94" s="3" t="s">
        <v>239</v>
      </c>
      <c r="B94" s="9">
        <v>624</v>
      </c>
      <c r="C94" s="3"/>
      <c r="D94" s="3"/>
    </row>
    <row r="95" spans="1:4" ht="12.75">
      <c r="A95" s="3" t="s">
        <v>240</v>
      </c>
      <c r="B95" s="9">
        <v>625</v>
      </c>
      <c r="C95" s="3"/>
      <c r="D95" s="3"/>
    </row>
    <row r="96" spans="1:4" ht="12.75">
      <c r="A96" s="3" t="s">
        <v>241</v>
      </c>
      <c r="B96" s="9">
        <v>626</v>
      </c>
      <c r="C96" s="3">
        <v>107</v>
      </c>
      <c r="D96" s="3">
        <v>15</v>
      </c>
    </row>
    <row r="97" spans="1:4" ht="12.75">
      <c r="A97" s="3" t="s">
        <v>242</v>
      </c>
      <c r="B97" s="9">
        <v>627</v>
      </c>
      <c r="C97" s="3"/>
      <c r="D97" s="3"/>
    </row>
    <row r="98" spans="1:4" ht="12.75">
      <c r="A98" s="3" t="s">
        <v>243</v>
      </c>
      <c r="B98" s="9">
        <v>628</v>
      </c>
      <c r="C98" s="3">
        <v>638</v>
      </c>
      <c r="D98" s="3">
        <v>830</v>
      </c>
    </row>
    <row r="99" spans="1:4" ht="12.75">
      <c r="A99" s="3" t="s">
        <v>244</v>
      </c>
      <c r="B99" s="9">
        <v>630</v>
      </c>
      <c r="C99" s="3"/>
      <c r="D99" s="3"/>
    </row>
    <row r="100" spans="1:4" ht="12.75">
      <c r="A100" s="3" t="s">
        <v>245</v>
      </c>
      <c r="B100" s="9">
        <v>640</v>
      </c>
      <c r="C100" s="3"/>
      <c r="D100" s="3"/>
    </row>
    <row r="101" spans="1:4" ht="12.75">
      <c r="A101" s="3" t="s">
        <v>246</v>
      </c>
      <c r="B101" s="9">
        <v>650</v>
      </c>
      <c r="C101" s="3"/>
      <c r="D101" s="3"/>
    </row>
    <row r="102" spans="1:4" ht="12.75">
      <c r="A102" s="3" t="s">
        <v>63</v>
      </c>
      <c r="B102" s="9">
        <v>660</v>
      </c>
      <c r="C102" s="3"/>
      <c r="D102" s="3"/>
    </row>
    <row r="103" spans="1:4" ht="12.75">
      <c r="A103" s="14" t="s">
        <v>59</v>
      </c>
      <c r="B103" s="9">
        <v>690</v>
      </c>
      <c r="C103" s="15">
        <f>C87+C90+SUM(C99:C102)</f>
        <v>2958</v>
      </c>
      <c r="D103" s="15">
        <f>D87+D90+SUM(D99:D102)</f>
        <v>7263</v>
      </c>
    </row>
    <row r="104" spans="1:4" ht="12.75">
      <c r="A104" s="3" t="s">
        <v>64</v>
      </c>
      <c r="B104" s="9">
        <v>699</v>
      </c>
      <c r="C104" s="15">
        <f>C79+C85+C103</f>
        <v>6102</v>
      </c>
      <c r="D104" s="15">
        <f>D79+D85+D103</f>
        <v>12067</v>
      </c>
    </row>
    <row r="106" spans="1:4" ht="12.75">
      <c r="A106" s="54" t="s">
        <v>76</v>
      </c>
      <c r="B106" s="54"/>
      <c r="C106" s="54"/>
      <c r="D106" s="54"/>
    </row>
    <row r="107" spans="1:4" ht="12.75">
      <c r="A107" s="55" t="s">
        <v>65</v>
      </c>
      <c r="B107" s="7" t="s">
        <v>23</v>
      </c>
      <c r="C107" s="7" t="s">
        <v>24</v>
      </c>
      <c r="D107" s="7" t="s">
        <v>25</v>
      </c>
    </row>
    <row r="108" spans="1:4" ht="12.75">
      <c r="A108" s="56"/>
      <c r="B108" s="8" t="s">
        <v>26</v>
      </c>
      <c r="C108" s="8" t="s">
        <v>91</v>
      </c>
      <c r="D108" s="8" t="s">
        <v>27</v>
      </c>
    </row>
    <row r="109" spans="1:4" ht="13.5" thickBot="1">
      <c r="A109" s="9">
        <v>1</v>
      </c>
      <c r="B109" s="7">
        <v>2</v>
      </c>
      <c r="C109" s="7">
        <v>3</v>
      </c>
      <c r="D109" s="7">
        <v>4</v>
      </c>
    </row>
    <row r="110" spans="1:4" ht="12.75">
      <c r="A110" s="12" t="s">
        <v>77</v>
      </c>
      <c r="B110" s="31">
        <v>910</v>
      </c>
      <c r="C110" s="32"/>
      <c r="D110" s="33"/>
    </row>
    <row r="111" spans="1:4" ht="12.75">
      <c r="A111" s="12" t="s">
        <v>78</v>
      </c>
      <c r="B111" s="5">
        <v>911</v>
      </c>
      <c r="C111" s="3"/>
      <c r="D111" s="6"/>
    </row>
    <row r="112" spans="1:4" ht="12.75">
      <c r="A112" s="12" t="s">
        <v>79</v>
      </c>
      <c r="B112" s="5">
        <v>920</v>
      </c>
      <c r="C112" s="3"/>
      <c r="D112" s="6"/>
    </row>
    <row r="113" spans="1:4" ht="12.75">
      <c r="A113" s="12" t="s">
        <v>80</v>
      </c>
      <c r="B113" s="5">
        <v>930</v>
      </c>
      <c r="C113" s="3"/>
      <c r="D113" s="6"/>
    </row>
    <row r="114" spans="1:4" ht="12.75">
      <c r="A114" s="12" t="s">
        <v>248</v>
      </c>
      <c r="B114" s="5">
        <v>940</v>
      </c>
      <c r="C114" s="3"/>
      <c r="D114" s="6"/>
    </row>
    <row r="115" spans="1:4" ht="12.75">
      <c r="A115" s="12" t="s">
        <v>81</v>
      </c>
      <c r="B115" s="5">
        <v>950</v>
      </c>
      <c r="C115" s="3"/>
      <c r="D115" s="6"/>
    </row>
    <row r="116" spans="1:4" ht="12.75">
      <c r="A116" s="12" t="s">
        <v>82</v>
      </c>
      <c r="B116" s="5">
        <v>960</v>
      </c>
      <c r="C116" s="3"/>
      <c r="D116" s="6"/>
    </row>
    <row r="117" spans="1:4" ht="12.75">
      <c r="A117" s="12" t="s">
        <v>83</v>
      </c>
      <c r="B117" s="5">
        <v>970</v>
      </c>
      <c r="C117" s="3"/>
      <c r="D117" s="6"/>
    </row>
    <row r="118" spans="1:4" ht="12.75">
      <c r="A118" s="12" t="s">
        <v>84</v>
      </c>
      <c r="B118" s="5">
        <v>980</v>
      </c>
      <c r="C118" s="3"/>
      <c r="D118" s="6"/>
    </row>
    <row r="119" spans="1:4" ht="13.5" thickBot="1">
      <c r="A119" s="12"/>
      <c r="B119" s="27">
        <v>990</v>
      </c>
      <c r="C119" s="28"/>
      <c r="D119" s="29"/>
    </row>
    <row r="121" spans="1:2" ht="12.75">
      <c r="A121" t="s">
        <v>66</v>
      </c>
      <c r="B121" s="4"/>
    </row>
    <row r="122" ht="12.75">
      <c r="A122" s="19" t="s">
        <v>86</v>
      </c>
    </row>
    <row r="123" spans="1:2" ht="12.75">
      <c r="A123" s="20" t="s">
        <v>67</v>
      </c>
      <c r="B123" s="4"/>
    </row>
    <row r="124" ht="12.75">
      <c r="A124" s="19" t="s">
        <v>86</v>
      </c>
    </row>
    <row r="125" ht="12.75">
      <c r="A125" t="s">
        <v>203</v>
      </c>
    </row>
    <row r="126" ht="12.75">
      <c r="A126" t="s">
        <v>87</v>
      </c>
    </row>
  </sheetData>
  <sheetProtection/>
  <mergeCells count="4">
    <mergeCell ref="A106:D106"/>
    <mergeCell ref="A107:A108"/>
    <mergeCell ref="A64:A65"/>
    <mergeCell ref="A1:A2"/>
  </mergeCells>
  <printOptions/>
  <pageMargins left="1.1811023622047245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0.125" style="0" customWidth="1"/>
    <col min="4" max="4" width="8.00390625" style="0" hidden="1" customWidth="1"/>
    <col min="5" max="5" width="24.125" style="0" customWidth="1"/>
  </cols>
  <sheetData>
    <row r="1" spans="1:5" ht="12.75">
      <c r="A1" s="2" t="s">
        <v>68</v>
      </c>
      <c r="B1" s="2" t="s">
        <v>69</v>
      </c>
      <c r="C1" s="2" t="s">
        <v>70</v>
      </c>
      <c r="D1" s="2" t="s">
        <v>71</v>
      </c>
      <c r="E1" s="2" t="s">
        <v>72</v>
      </c>
    </row>
    <row r="2" spans="1:5" ht="12.75">
      <c r="A2" s="2" t="s">
        <v>21</v>
      </c>
      <c r="B2" s="23">
        <f>Баланс1!D58</f>
        <v>7918</v>
      </c>
      <c r="C2" s="23">
        <f>Баланс1!D104</f>
        <v>7918</v>
      </c>
      <c r="D2" s="24">
        <f>B2-C2</f>
        <v>0</v>
      </c>
      <c r="E2" s="25" t="str">
        <f>IF(D2=0,"ok","Актив не равен Пассиву!")</f>
        <v>ok</v>
      </c>
    </row>
    <row r="3" spans="1:5" ht="12.75">
      <c r="A3" s="2" t="s">
        <v>73</v>
      </c>
      <c r="B3" s="23">
        <f>Баланс2!D58</f>
        <v>11365</v>
      </c>
      <c r="C3" s="23">
        <f>Баланс2!D104</f>
        <v>11365</v>
      </c>
      <c r="D3" s="24">
        <f>B3-C3</f>
        <v>0</v>
      </c>
      <c r="E3" s="25" t="str">
        <f>IF(D3=0,"ok","Актив не равен Пассиву!")</f>
        <v>ok</v>
      </c>
    </row>
    <row r="4" spans="1:5" ht="12.75">
      <c r="A4" s="2" t="s">
        <v>74</v>
      </c>
      <c r="B4" s="23">
        <f>Баланс3!D58</f>
        <v>10304</v>
      </c>
      <c r="C4" s="23">
        <f>Баланс3!D104</f>
        <v>10304</v>
      </c>
      <c r="D4" s="24">
        <f>B4-C4</f>
        <v>0</v>
      </c>
      <c r="E4" s="25" t="str">
        <f>IF(D4=0,"ok","Актив не равен Пассиву!")</f>
        <v>ok</v>
      </c>
    </row>
    <row r="5" spans="1:5" ht="12.75">
      <c r="A5" s="2" t="s">
        <v>75</v>
      </c>
      <c r="B5" s="23">
        <f>Баланс4!D58</f>
        <v>12067</v>
      </c>
      <c r="C5" s="23">
        <f>Баланс4!D104</f>
        <v>12067</v>
      </c>
      <c r="D5" s="24">
        <f>B5-C5</f>
        <v>0</v>
      </c>
      <c r="E5" s="25" t="str">
        <f>IF(D5=0,"ok","Актив не равен Пассиву!")</f>
        <v>ok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27">
      <selection activeCell="E72" sqref="E72"/>
    </sheetView>
  </sheetViews>
  <sheetFormatPr defaultColWidth="9.00390625" defaultRowHeight="12.75"/>
  <cols>
    <col min="2" max="2" width="10.25390625" style="0" bestFit="1" customWidth="1"/>
    <col min="5" max="5" width="10.75390625" style="0" customWidth="1"/>
    <col min="6" max="6" width="10.375" style="0" customWidth="1"/>
    <col min="7" max="7" width="10.00390625" style="0" customWidth="1"/>
  </cols>
  <sheetData>
    <row r="1" spans="1:9" ht="12.75">
      <c r="A1" s="54" t="s">
        <v>170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4" ht="12.75">
      <c r="A3" s="22" t="s">
        <v>99</v>
      </c>
      <c r="D3" t="s">
        <v>112</v>
      </c>
    </row>
    <row r="4" ht="12.75">
      <c r="A4" t="s">
        <v>100</v>
      </c>
    </row>
    <row r="5" ht="12.75">
      <c r="B5" t="s">
        <v>101</v>
      </c>
    </row>
    <row r="6" ht="12.75">
      <c r="B6" t="s">
        <v>102</v>
      </c>
    </row>
    <row r="7" ht="12.75">
      <c r="A7" t="s">
        <v>103</v>
      </c>
    </row>
    <row r="8" ht="12.75">
      <c r="B8" t="s">
        <v>104</v>
      </c>
    </row>
    <row r="9" ht="12.75">
      <c r="B9" t="s">
        <v>105</v>
      </c>
    </row>
    <row r="10" ht="12.75">
      <c r="B10" t="s">
        <v>106</v>
      </c>
    </row>
    <row r="11" ht="12.75">
      <c r="B11" t="s">
        <v>107</v>
      </c>
    </row>
    <row r="12" spans="1:6" ht="12.75">
      <c r="A12" s="9" t="s">
        <v>108</v>
      </c>
      <c r="B12" s="9" t="s">
        <v>109</v>
      </c>
      <c r="C12" s="9" t="s">
        <v>110</v>
      </c>
      <c r="D12" s="38" t="s">
        <v>111</v>
      </c>
      <c r="E12" s="10" t="s">
        <v>114</v>
      </c>
      <c r="F12" t="s">
        <v>149</v>
      </c>
    </row>
    <row r="13" spans="1:5" ht="12.75">
      <c r="A13" s="40">
        <v>36892</v>
      </c>
      <c r="B13" s="13">
        <f>Баланс1!C$23+Баланс1!C$57-Баланс1!C$33-Баланс1!C$44</f>
        <v>5665</v>
      </c>
      <c r="C13" s="13">
        <f>Баланс1!C$85+Баланс1!C$103+Баланс1!C$74-Баланс1!C$100-Баланс1!C$101-Баланс1!C$102</f>
        <v>2958</v>
      </c>
      <c r="D13" s="41">
        <f>B13-C13</f>
        <v>2707</v>
      </c>
      <c r="E13" s="11" t="s">
        <v>113</v>
      </c>
    </row>
    <row r="14" spans="1:5" ht="12.75">
      <c r="A14" s="40">
        <v>36982</v>
      </c>
      <c r="B14" s="13">
        <f>Баланс1!D$23+Баланс1!D$57-Баланс1!D$33-Баланс1!D$44</f>
        <v>7903</v>
      </c>
      <c r="C14" s="13">
        <f>Баланс1!D$85+Баланс1!D$103+Баланс1!D$74-Баланс1!D$100-Баланс1!D$101-Баланс1!D$102</f>
        <v>4297</v>
      </c>
      <c r="D14" s="16">
        <f>B14-C14</f>
        <v>3606</v>
      </c>
      <c r="E14" s="35">
        <f>D14-D$13</f>
        <v>899</v>
      </c>
    </row>
    <row r="15" spans="1:5" ht="12.75">
      <c r="A15" s="40">
        <v>37073</v>
      </c>
      <c r="B15" s="13">
        <f>Баланс2!D$23+Баланс2!D$57-Баланс2!D$33-Баланс2!D$44</f>
        <v>11365</v>
      </c>
      <c r="C15" s="13">
        <f>Баланс2!D$85+Баланс2!D$103+Баланс2!D$74-Баланс2!D$100-Баланс2!D$101-Баланс2!D$102</f>
        <v>7245</v>
      </c>
      <c r="D15" s="16">
        <f>B15-C15</f>
        <v>4120</v>
      </c>
      <c r="E15" s="13">
        <f>D15-D$13</f>
        <v>1413</v>
      </c>
    </row>
    <row r="16" spans="1:5" ht="12.75">
      <c r="A16" s="40">
        <v>37165</v>
      </c>
      <c r="B16" s="13">
        <f>Баланс3!D$23+Баланс3!D$57-Баланс3!D$33-Баланс3!D$44</f>
        <v>10301</v>
      </c>
      <c r="C16" s="13">
        <f>Баланс3!D$85+Баланс3!D$103+Баланс3!D$74-Баланс3!D$100-Баланс3!D$101-Баланс3!D$102</f>
        <v>5863</v>
      </c>
      <c r="D16" s="16">
        <f>B16-C16</f>
        <v>4438</v>
      </c>
      <c r="E16" s="13">
        <f>D16-D$13</f>
        <v>1731</v>
      </c>
    </row>
    <row r="17" spans="1:5" ht="12.75">
      <c r="A17" s="40">
        <v>36892</v>
      </c>
      <c r="B17" s="13">
        <f>Баланс4!D$23+Баланс4!D$57-Баланс4!D$33-Баланс4!D$44</f>
        <v>12067</v>
      </c>
      <c r="C17" s="13">
        <f>Баланс4!D$85+Баланс4!D$103+Баланс4!D$74-Баланс4!D$100-Баланс4!D$101-Баланс4!D$102</f>
        <v>7263</v>
      </c>
      <c r="D17" s="16">
        <f>B17-C17</f>
        <v>4804</v>
      </c>
      <c r="E17" s="13">
        <f>D17-D$13</f>
        <v>2097</v>
      </c>
    </row>
    <row r="18" spans="1:9" ht="13.5" thickBot="1">
      <c r="A18" s="42" t="s">
        <v>171</v>
      </c>
      <c r="B18" s="42"/>
      <c r="C18" s="49" t="s">
        <v>115</v>
      </c>
      <c r="D18" s="43">
        <v>0</v>
      </c>
      <c r="E18" s="42" t="s">
        <v>112</v>
      </c>
      <c r="F18" s="42"/>
      <c r="G18" s="42"/>
      <c r="H18" s="42"/>
      <c r="I18" s="42"/>
    </row>
    <row r="19" spans="1:9" ht="12.75">
      <c r="A19" s="30"/>
      <c r="B19" s="30"/>
      <c r="C19" s="34"/>
      <c r="D19" s="30"/>
      <c r="E19" s="30"/>
      <c r="F19" s="30"/>
      <c r="G19" s="30"/>
      <c r="H19" s="30"/>
      <c r="I19" s="30"/>
    </row>
    <row r="20" ht="12.75">
      <c r="A20" s="22" t="s">
        <v>116</v>
      </c>
    </row>
    <row r="21" ht="12.75">
      <c r="A21" t="s">
        <v>117</v>
      </c>
    </row>
    <row r="22" ht="12.75">
      <c r="A22" t="s">
        <v>118</v>
      </c>
    </row>
    <row r="23" spans="1:6" ht="12.75">
      <c r="A23" s="9" t="s">
        <v>108</v>
      </c>
      <c r="B23" s="9" t="s">
        <v>119</v>
      </c>
      <c r="C23" s="9" t="s">
        <v>120</v>
      </c>
      <c r="D23" s="38" t="s">
        <v>121</v>
      </c>
      <c r="E23" s="10" t="s">
        <v>114</v>
      </c>
      <c r="F23" t="s">
        <v>123</v>
      </c>
    </row>
    <row r="24" spans="1:6" ht="12.75">
      <c r="A24" s="40">
        <v>36892</v>
      </c>
      <c r="B24" s="36">
        <f>Баланс1!$C$79+Баланс1!$C$100+Баланс1!$C$101+Баланс1!$C$102</f>
        <v>3144</v>
      </c>
      <c r="C24" s="13">
        <f>Баланс1!$C$104</f>
        <v>6102</v>
      </c>
      <c r="D24" s="39">
        <f>ROUND(B24/C24,2)</f>
        <v>0.52</v>
      </c>
      <c r="E24" s="11" t="s">
        <v>113</v>
      </c>
      <c r="F24" t="s">
        <v>124</v>
      </c>
    </row>
    <row r="25" spans="1:6" ht="12.75">
      <c r="A25" s="40">
        <v>36982</v>
      </c>
      <c r="B25" s="36">
        <f>Баланс1!$D$79+Баланс1!$D$100+Баланс1!$D$101+Баланс1!$D$102</f>
        <v>3621</v>
      </c>
      <c r="C25" s="13">
        <f>Баланс1!$D$104</f>
        <v>7918</v>
      </c>
      <c r="D25" s="39">
        <f>ROUND(B25/C25,2)</f>
        <v>0.46</v>
      </c>
      <c r="E25" s="37">
        <f>D25-D$24</f>
        <v>-0.06</v>
      </c>
      <c r="F25" t="s">
        <v>125</v>
      </c>
    </row>
    <row r="26" spans="1:5" ht="12.75">
      <c r="A26" s="40">
        <v>37073</v>
      </c>
      <c r="B26" s="36">
        <f>Баланс2!$D$79+Баланс2!$D$100+Баланс2!$D$101+Баланс2!$D$102</f>
        <v>4120</v>
      </c>
      <c r="C26" s="13">
        <f>Баланс2!$D$104</f>
        <v>11365</v>
      </c>
      <c r="D26" s="39">
        <f>ROUND(B26/C26,2)</f>
        <v>0.36</v>
      </c>
      <c r="E26" s="37">
        <f>D26-D$24</f>
        <v>-0.16000000000000003</v>
      </c>
    </row>
    <row r="27" spans="1:5" ht="12.75">
      <c r="A27" s="40">
        <v>37165</v>
      </c>
      <c r="B27" s="36">
        <f>Баланс3!$D$79+Баланс3!$D$100+Баланс3!$D$101+Баланс3!$D$102</f>
        <v>4441</v>
      </c>
      <c r="C27" s="13">
        <f>Баланс3!$D$104</f>
        <v>10304</v>
      </c>
      <c r="D27" s="39">
        <f>ROUND(B27/C27,2)</f>
        <v>0.43</v>
      </c>
      <c r="E27" s="37">
        <f>D27-D$24</f>
        <v>-0.09000000000000002</v>
      </c>
    </row>
    <row r="28" spans="1:5" ht="12.75">
      <c r="A28" s="40">
        <v>36892</v>
      </c>
      <c r="B28" s="36">
        <f>Баланс4!$D$79+Баланс4!$D$100+Баланс4!$D$101+Баланс4!$D$102</f>
        <v>4804</v>
      </c>
      <c r="C28" s="13">
        <f>Баланс4!$D$104</f>
        <v>12067</v>
      </c>
      <c r="D28" s="39">
        <f>ROUND(B28/C28,2)</f>
        <v>0.4</v>
      </c>
      <c r="E28" s="37">
        <f>D28-D$24</f>
        <v>-0.12</v>
      </c>
    </row>
    <row r="29" spans="1:9" ht="13.5" thickBot="1">
      <c r="A29" s="42" t="s">
        <v>138</v>
      </c>
      <c r="B29" s="42"/>
      <c r="C29" s="42"/>
      <c r="D29" s="42">
        <v>0.5</v>
      </c>
      <c r="E29" s="42"/>
      <c r="F29" s="42"/>
      <c r="G29" s="42"/>
      <c r="H29" s="42"/>
      <c r="I29" s="42"/>
    </row>
    <row r="30" spans="1:9" ht="12.75">
      <c r="A30" s="30"/>
      <c r="B30" s="30"/>
      <c r="C30" s="30"/>
      <c r="D30" s="30"/>
      <c r="E30" s="30"/>
      <c r="F30" s="30"/>
      <c r="G30" s="30"/>
      <c r="H30" s="30"/>
      <c r="I30" s="30"/>
    </row>
    <row r="31" ht="12.75">
      <c r="A31" s="22" t="s">
        <v>122</v>
      </c>
    </row>
    <row r="32" spans="1:5" ht="12.75">
      <c r="A32" t="s">
        <v>127</v>
      </c>
      <c r="E32" t="s">
        <v>130</v>
      </c>
    </row>
    <row r="33" ht="12.75">
      <c r="A33" t="s">
        <v>126</v>
      </c>
    </row>
    <row r="34" ht="12.75">
      <c r="A34" t="s">
        <v>131</v>
      </c>
    </row>
    <row r="35" spans="1:7" ht="12.75">
      <c r="A35" s="9" t="s">
        <v>108</v>
      </c>
      <c r="B35" s="9" t="s">
        <v>140</v>
      </c>
      <c r="C35" s="9" t="s">
        <v>128</v>
      </c>
      <c r="D35" s="9" t="s">
        <v>119</v>
      </c>
      <c r="E35" s="38" t="s">
        <v>129</v>
      </c>
      <c r="F35" s="10" t="s">
        <v>114</v>
      </c>
      <c r="G35" t="s">
        <v>141</v>
      </c>
    </row>
    <row r="36" spans="1:7" ht="12.75">
      <c r="A36" s="40">
        <v>36892</v>
      </c>
      <c r="B36" s="36">
        <f>Баланс1!C$85</f>
        <v>0</v>
      </c>
      <c r="C36" s="36">
        <f>Баланс1!C$103-Баланс1!C$100-Баланс1!C$101-Баланс1!C$102</f>
        <v>2958</v>
      </c>
      <c r="D36" s="36">
        <f>Баланс1!$C$79+Баланс1!$C$100+Баланс1!$C$101+Баланс1!$C$102</f>
        <v>3144</v>
      </c>
      <c r="E36" s="39">
        <f>ROUND(C36/D36,2)</f>
        <v>0.94</v>
      </c>
      <c r="F36" s="11" t="s">
        <v>113</v>
      </c>
      <c r="G36" t="s">
        <v>142</v>
      </c>
    </row>
    <row r="37" spans="1:7" ht="12.75">
      <c r="A37" s="40">
        <v>36982</v>
      </c>
      <c r="B37" s="36">
        <f>Баланс1!D$85</f>
        <v>0</v>
      </c>
      <c r="C37" s="36">
        <f>Баланс1!D$103-Баланс1!D$100-Баланс1!D$101-Баланс1!D$102</f>
        <v>4297</v>
      </c>
      <c r="D37" s="36">
        <f>Баланс1!$D$79+Баланс1!$D$100+Баланс1!$D$101+Баланс1!$D$102</f>
        <v>3621</v>
      </c>
      <c r="E37" s="39">
        <f>ROUND(C37/D37,2)</f>
        <v>1.19</v>
      </c>
      <c r="F37" s="37">
        <f>E37-E$36</f>
        <v>0.25</v>
      </c>
      <c r="G37" t="s">
        <v>143</v>
      </c>
    </row>
    <row r="38" spans="1:7" ht="12.75">
      <c r="A38" s="40">
        <v>37073</v>
      </c>
      <c r="B38" s="36">
        <f>Баланс2!D$85</f>
        <v>0</v>
      </c>
      <c r="C38" s="36">
        <f>Баланс2!D$103-Баланс2!D$100-Баланс2!D$101-Баланс2!D$102</f>
        <v>7245</v>
      </c>
      <c r="D38" s="36">
        <f>Баланс2!$D$79+Баланс2!$D$100+Баланс2!$D$101+Баланс2!$D$102</f>
        <v>4120</v>
      </c>
      <c r="E38" s="39">
        <f>ROUND(C38/D38,2)</f>
        <v>1.76</v>
      </c>
      <c r="F38" s="37">
        <f>E38-E$36</f>
        <v>0.8200000000000001</v>
      </c>
      <c r="G38" t="s">
        <v>144</v>
      </c>
    </row>
    <row r="39" spans="1:6" ht="12.75">
      <c r="A39" s="40">
        <v>37165</v>
      </c>
      <c r="B39" s="36">
        <f>Баланс3!D$85</f>
        <v>0</v>
      </c>
      <c r="C39" s="36">
        <f>Баланс3!D$103-Баланс3!D$100-Баланс3!D$101-Баланс3!D$102</f>
        <v>5863</v>
      </c>
      <c r="D39" s="36">
        <f>Баланс3!$D$79+Баланс3!$D$100+Баланс3!$D$101+Баланс3!$D$102</f>
        <v>4441</v>
      </c>
      <c r="E39" s="39">
        <f>ROUND(C39/D39,2)</f>
        <v>1.32</v>
      </c>
      <c r="F39" s="37">
        <f>E39-E$36</f>
        <v>0.3800000000000001</v>
      </c>
    </row>
    <row r="40" spans="1:6" ht="12.75">
      <c r="A40" s="40">
        <v>36892</v>
      </c>
      <c r="B40" s="36">
        <f>Баланс4!D$85</f>
        <v>0</v>
      </c>
      <c r="C40" s="36">
        <f>Баланс4!D$103-Баланс4!D$100-Баланс4!D$101-Баланс4!D$102</f>
        <v>7263</v>
      </c>
      <c r="D40" s="36">
        <f>Баланс4!$D$79+Баланс4!$D$100+Баланс4!$D$101+Баланс4!$D$102</f>
        <v>4804</v>
      </c>
      <c r="E40" s="39">
        <f>C40/D40</f>
        <v>1.511865112406328</v>
      </c>
      <c r="F40" s="37">
        <f>E40-E$36</f>
        <v>0.5718651124063281</v>
      </c>
    </row>
    <row r="41" spans="1:9" ht="13.5" thickBot="1">
      <c r="A41" s="42" t="s">
        <v>138</v>
      </c>
      <c r="B41" s="42"/>
      <c r="C41" s="43"/>
      <c r="D41" s="42"/>
      <c r="E41" s="45" t="s">
        <v>139</v>
      </c>
      <c r="F41" s="42"/>
      <c r="G41" s="42"/>
      <c r="H41" s="42"/>
      <c r="I41" s="42"/>
    </row>
    <row r="42" spans="1:9" ht="12.75">
      <c r="A42" s="30"/>
      <c r="B42" s="30"/>
      <c r="C42" s="30"/>
      <c r="D42" s="30"/>
      <c r="E42" s="50"/>
      <c r="F42" s="30"/>
      <c r="G42" s="30"/>
      <c r="H42" s="30"/>
      <c r="I42" s="30"/>
    </row>
    <row r="43" ht="12.75">
      <c r="A43" s="22" t="s">
        <v>134</v>
      </c>
    </row>
    <row r="44" ht="12.75">
      <c r="A44" t="s">
        <v>131</v>
      </c>
    </row>
    <row r="45" ht="12.75">
      <c r="A45" t="s">
        <v>132</v>
      </c>
    </row>
    <row r="46" ht="12.75">
      <c r="A46" t="s">
        <v>133</v>
      </c>
    </row>
    <row r="47" spans="1:7" ht="12.75">
      <c r="A47" s="9" t="s">
        <v>108</v>
      </c>
      <c r="B47" s="9" t="s">
        <v>119</v>
      </c>
      <c r="C47" s="9" t="s">
        <v>135</v>
      </c>
      <c r="D47" s="9" t="s">
        <v>136</v>
      </c>
      <c r="E47" s="38" t="s">
        <v>137</v>
      </c>
      <c r="F47" s="10" t="s">
        <v>114</v>
      </c>
      <c r="G47" t="s">
        <v>166</v>
      </c>
    </row>
    <row r="48" spans="1:7" ht="12.75">
      <c r="A48" s="40">
        <v>36892</v>
      </c>
      <c r="B48" s="36">
        <f>Баланс1!$C$79+Баланс1!$C$100+Баланс1!$C$101+Баланс1!$C$102</f>
        <v>3144</v>
      </c>
      <c r="C48" s="36">
        <f>Баланс1!$C$23</f>
        <v>606</v>
      </c>
      <c r="D48" s="36">
        <f>Баланс1!$C$57</f>
        <v>5497</v>
      </c>
      <c r="E48" s="39">
        <f>ROUND((B48-C48)/D48,2)</f>
        <v>0.46</v>
      </c>
      <c r="F48" s="11" t="s">
        <v>113</v>
      </c>
      <c r="G48" t="s">
        <v>167</v>
      </c>
    </row>
    <row r="49" spans="1:7" ht="12.75">
      <c r="A49" s="40">
        <v>36982</v>
      </c>
      <c r="B49" s="36">
        <f>Баланс1!$D$79+Баланс1!$D$100+Баланс1!$D$101+Баланс1!$D$102</f>
        <v>3621</v>
      </c>
      <c r="C49" s="36">
        <f>Баланс1!$D$23</f>
        <v>617</v>
      </c>
      <c r="D49" s="36">
        <f>Баланс1!$D$57</f>
        <v>7301</v>
      </c>
      <c r="E49" s="39">
        <f>ROUND((B49-C49)/D49,2)</f>
        <v>0.41</v>
      </c>
      <c r="F49" s="37">
        <f>E49-E$48</f>
        <v>-0.050000000000000044</v>
      </c>
      <c r="G49" t="s">
        <v>168</v>
      </c>
    </row>
    <row r="50" spans="1:7" ht="12.75">
      <c r="A50" s="40">
        <v>37073</v>
      </c>
      <c r="B50" s="36">
        <f>Баланс2!$D$79+Баланс2!$D$100+Баланс2!$D$101+Баланс2!$D$102</f>
        <v>4120</v>
      </c>
      <c r="C50" s="36">
        <f>Баланс2!$D$23</f>
        <v>711</v>
      </c>
      <c r="D50" s="36">
        <f>Баланс2!$D$57</f>
        <v>10654</v>
      </c>
      <c r="E50" s="39">
        <f>ROUND((B50-C50)/D50,2)</f>
        <v>0.32</v>
      </c>
      <c r="F50" s="37">
        <f>E50-E$48</f>
        <v>-0.14</v>
      </c>
      <c r="G50" t="s">
        <v>169</v>
      </c>
    </row>
    <row r="51" spans="1:6" ht="12.75">
      <c r="A51" s="40">
        <v>37165</v>
      </c>
      <c r="B51" s="36">
        <f>Баланс3!$D$79+Баланс3!$D$100+Баланс3!$D$101+Баланс3!$D$102</f>
        <v>4441</v>
      </c>
      <c r="C51" s="36">
        <f>Баланс3!$D$23</f>
        <v>1070</v>
      </c>
      <c r="D51" s="36">
        <f>Баланс3!$D$57</f>
        <v>9234</v>
      </c>
      <c r="E51" s="39">
        <f>ROUND((B51-C51)/D51,2)</f>
        <v>0.37</v>
      </c>
      <c r="F51" s="37">
        <f>E51-E$48</f>
        <v>-0.09000000000000002</v>
      </c>
    </row>
    <row r="52" spans="1:6" ht="12.75">
      <c r="A52" s="40">
        <v>36892</v>
      </c>
      <c r="B52" s="36">
        <f>Баланс4!$D$79+Баланс4!$D$100+Баланс4!$D$101+Баланс4!$D$102</f>
        <v>4804</v>
      </c>
      <c r="C52" s="36">
        <f>Баланс4!$D$23</f>
        <v>1252</v>
      </c>
      <c r="D52" s="36">
        <f>Баланс4!$D$57</f>
        <v>10815</v>
      </c>
      <c r="E52" s="39">
        <f>ROUND((B52-C52)/D52,2)</f>
        <v>0.33</v>
      </c>
      <c r="F52" s="37">
        <f>E52-E$48</f>
        <v>-0.13</v>
      </c>
    </row>
    <row r="53" spans="1:9" ht="13.5" thickBot="1">
      <c r="A53" s="42" t="s">
        <v>138</v>
      </c>
      <c r="B53" s="42"/>
      <c r="C53" s="42"/>
      <c r="D53" s="42"/>
      <c r="E53" s="42">
        <v>0.1</v>
      </c>
      <c r="F53" s="42"/>
      <c r="G53" s="42"/>
      <c r="H53" s="42"/>
      <c r="I53" s="42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ht="12.75">
      <c r="A55" t="s">
        <v>145</v>
      </c>
    </row>
    <row r="56" ht="12.75">
      <c r="A56" t="s">
        <v>146</v>
      </c>
    </row>
    <row r="57" spans="1:7" ht="12.75">
      <c r="A57" s="9" t="s">
        <v>108</v>
      </c>
      <c r="B57" s="9" t="s">
        <v>119</v>
      </c>
      <c r="C57" s="9" t="s">
        <v>135</v>
      </c>
      <c r="D57" s="9" t="s">
        <v>140</v>
      </c>
      <c r="E57" s="9" t="s">
        <v>147</v>
      </c>
      <c r="F57" s="38" t="s">
        <v>137</v>
      </c>
      <c r="G57" s="10" t="s">
        <v>114</v>
      </c>
    </row>
    <row r="58" spans="1:7" ht="12.75">
      <c r="A58" s="40">
        <v>36892</v>
      </c>
      <c r="B58" s="36">
        <f>Баланс1!$C$79+Баланс1!$C$100+Баланс1!$C$101+Баланс1!$C$102</f>
        <v>3144</v>
      </c>
      <c r="C58" s="36">
        <f>Баланс1!$C$23</f>
        <v>606</v>
      </c>
      <c r="D58" s="36">
        <f>Баланс1!E$85</f>
        <v>0</v>
      </c>
      <c r="E58" s="36">
        <f>Баланс1!$C$25</f>
        <v>3723</v>
      </c>
      <c r="F58" s="39">
        <f>ROUND((B58-C58+D58)/E58,2)</f>
        <v>0.68</v>
      </c>
      <c r="G58" s="11" t="s">
        <v>113</v>
      </c>
    </row>
    <row r="59" spans="1:7" ht="12.75">
      <c r="A59" s="40">
        <v>36982</v>
      </c>
      <c r="B59" s="36">
        <f>Баланс1!$D$79+Баланс1!$D$100+Баланс1!$D$101+Баланс1!$D$102</f>
        <v>3621</v>
      </c>
      <c r="C59" s="36">
        <f>Баланс1!$D$23</f>
        <v>617</v>
      </c>
      <c r="D59" s="36">
        <f>Баланс1!F$85</f>
        <v>0</v>
      </c>
      <c r="E59" s="36">
        <f>Баланс1!$D$25</f>
        <v>5078</v>
      </c>
      <c r="F59" s="39">
        <f>ROUND((B59-C59+D59)/E59,2)</f>
        <v>0.59</v>
      </c>
      <c r="G59" s="37">
        <f>F59-F$58</f>
        <v>-0.09000000000000008</v>
      </c>
    </row>
    <row r="60" spans="1:7" ht="12.75">
      <c r="A60" s="40">
        <v>37073</v>
      </c>
      <c r="B60" s="36">
        <f>Баланс2!$D$79+Баланс2!$D$100+Баланс2!$D$101+Баланс2!$D$102</f>
        <v>4120</v>
      </c>
      <c r="C60" s="36">
        <f>Баланс2!$D$23</f>
        <v>711</v>
      </c>
      <c r="D60" s="36">
        <f>Баланс2!F$85</f>
        <v>0</v>
      </c>
      <c r="E60" s="36">
        <f>Баланс2!$D$25</f>
        <v>7437</v>
      </c>
      <c r="F60" s="39">
        <f>ROUND((B60-C60+D60)/E60,2)</f>
        <v>0.46</v>
      </c>
      <c r="G60" s="37">
        <f>F60-F$58</f>
        <v>-0.22000000000000003</v>
      </c>
    </row>
    <row r="61" spans="1:7" ht="12.75">
      <c r="A61" s="40">
        <v>37165</v>
      </c>
      <c r="B61" s="36">
        <f>Баланс3!$D$79+Баланс3!$D$100+Баланс3!$D$101+Баланс3!$D$102</f>
        <v>4441</v>
      </c>
      <c r="C61" s="36">
        <f>Баланс3!$D$23</f>
        <v>1070</v>
      </c>
      <c r="D61" s="36">
        <f>Баланс3!F$85</f>
        <v>0</v>
      </c>
      <c r="E61" s="36">
        <f>Баланс3!$D$25</f>
        <v>7357</v>
      </c>
      <c r="F61" s="39">
        <f>ROUND((B61-C61+D61)/E61,2)</f>
        <v>0.46</v>
      </c>
      <c r="G61" s="37">
        <f>F61-F$58</f>
        <v>-0.22000000000000003</v>
      </c>
    </row>
    <row r="62" spans="1:7" ht="12.75">
      <c r="A62" s="40">
        <v>36892</v>
      </c>
      <c r="B62" s="36">
        <f>Баланс4!$D$79+Баланс4!$D$100+Баланс4!$D$101+Баланс4!$D$102</f>
        <v>4804</v>
      </c>
      <c r="C62" s="36">
        <f>Баланс4!$D$23</f>
        <v>1252</v>
      </c>
      <c r="D62" s="36">
        <f>Баланс4!F$85</f>
        <v>0</v>
      </c>
      <c r="E62" s="36">
        <f>Баланс4!$D$25</f>
        <v>7513</v>
      </c>
      <c r="F62" s="39">
        <f>ROUND((B62-C62+D62)/E62,2)</f>
        <v>0.47</v>
      </c>
      <c r="G62" s="37">
        <f>F62-F$58</f>
        <v>-0.21000000000000008</v>
      </c>
    </row>
    <row r="63" spans="1:9" ht="13.5" thickBot="1">
      <c r="A63" s="42" t="s">
        <v>138</v>
      </c>
      <c r="B63" s="42"/>
      <c r="C63" s="42"/>
      <c r="D63" s="42"/>
      <c r="E63" s="42"/>
      <c r="F63" s="53" t="s">
        <v>148</v>
      </c>
      <c r="G63" s="42"/>
      <c r="H63" s="42"/>
      <c r="I63" s="42"/>
    </row>
    <row r="65" ht="12.75">
      <c r="A65" s="22" t="s">
        <v>151</v>
      </c>
    </row>
    <row r="66" ht="12.75">
      <c r="A66" t="s">
        <v>131</v>
      </c>
    </row>
    <row r="67" ht="12.75">
      <c r="A67" t="s">
        <v>132</v>
      </c>
    </row>
    <row r="68" spans="1:6" ht="12.75">
      <c r="A68" s="9" t="s">
        <v>108</v>
      </c>
      <c r="B68" s="9" t="s">
        <v>119</v>
      </c>
      <c r="C68" s="9" t="s">
        <v>135</v>
      </c>
      <c r="D68" s="38" t="s">
        <v>150</v>
      </c>
      <c r="E68" s="10" t="s">
        <v>114</v>
      </c>
      <c r="F68" t="s">
        <v>153</v>
      </c>
    </row>
    <row r="69" spans="1:6" ht="12.75">
      <c r="A69" s="40">
        <v>36892</v>
      </c>
      <c r="B69" s="36">
        <f>Баланс1!$C$79+Баланс1!$C$100+Баланс1!$C$101+Баланс1!$C$102</f>
        <v>3144</v>
      </c>
      <c r="C69" s="36">
        <f>Баланс1!$C$23</f>
        <v>606</v>
      </c>
      <c r="D69" s="46">
        <f>ROUND((B69-C69)/B69,2)</f>
        <v>0.81</v>
      </c>
      <c r="E69" s="11" t="s">
        <v>113</v>
      </c>
      <c r="F69" t="s">
        <v>154</v>
      </c>
    </row>
    <row r="70" spans="1:6" ht="12.75">
      <c r="A70" s="40">
        <v>36982</v>
      </c>
      <c r="B70" s="36">
        <f>Баланс1!$D$79+Баланс1!$D$100+Баланс1!$D$101+Баланс1!$D$102</f>
        <v>3621</v>
      </c>
      <c r="C70" s="36">
        <f>Баланс1!$D$23</f>
        <v>617</v>
      </c>
      <c r="D70" s="46">
        <f>ROUND((B70-C70)/B70,2)</f>
        <v>0.83</v>
      </c>
      <c r="E70" s="47">
        <f>D70-D$69</f>
        <v>0.019999999999999907</v>
      </c>
      <c r="F70" t="s">
        <v>155</v>
      </c>
    </row>
    <row r="71" spans="1:6" ht="12.75">
      <c r="A71" s="40">
        <v>37073</v>
      </c>
      <c r="B71" s="36">
        <f>Баланс2!$D$79+Баланс2!$D$100+Баланс2!$D$101+Баланс2!$D$102</f>
        <v>4120</v>
      </c>
      <c r="C71" s="36">
        <f>Баланс2!$D$23</f>
        <v>711</v>
      </c>
      <c r="D71" s="46">
        <f>ROUND((B71-C71)/B71,2)</f>
        <v>0.83</v>
      </c>
      <c r="E71" s="47">
        <f>D71-D$69</f>
        <v>0.019999999999999907</v>
      </c>
      <c r="F71" t="s">
        <v>156</v>
      </c>
    </row>
    <row r="72" spans="1:5" ht="12.75">
      <c r="A72" s="40">
        <v>37165</v>
      </c>
      <c r="B72" s="36">
        <f>Баланс3!$D$79+Баланс3!$D$100+Баланс3!$D$101+Баланс3!$D$102</f>
        <v>4441</v>
      </c>
      <c r="C72" s="36">
        <f>Баланс3!$D$23</f>
        <v>1070</v>
      </c>
      <c r="D72" s="46">
        <f>ROUND((B72-C72)/B72,2)</f>
        <v>0.76</v>
      </c>
      <c r="E72" s="47">
        <f>D72-D$69</f>
        <v>-0.050000000000000044</v>
      </c>
    </row>
    <row r="73" spans="1:5" ht="12.75">
      <c r="A73" s="40">
        <v>36892</v>
      </c>
      <c r="B73" s="36">
        <f>Баланс4!$D$79+Баланс4!$D$100+Баланс4!$D$101+Баланс4!$D$102</f>
        <v>4804</v>
      </c>
      <c r="C73" s="36">
        <f>Баланс4!$D$23</f>
        <v>1252</v>
      </c>
      <c r="D73" s="46">
        <f>ROUND((B73-C73)/B73,2)</f>
        <v>0.74</v>
      </c>
      <c r="E73" s="47">
        <f>D73-D$69</f>
        <v>-0.07000000000000006</v>
      </c>
    </row>
    <row r="74" spans="1:9" ht="13.5" thickBot="1">
      <c r="A74" s="42" t="s">
        <v>138</v>
      </c>
      <c r="B74" s="42"/>
      <c r="C74" s="42"/>
      <c r="D74" s="43">
        <v>0.5</v>
      </c>
      <c r="E74" s="42" t="s">
        <v>152</v>
      </c>
      <c r="F74" s="42"/>
      <c r="G74" s="42"/>
      <c r="H74" s="42"/>
      <c r="I74" s="42"/>
    </row>
    <row r="75" ht="12.75">
      <c r="A75" s="22" t="s">
        <v>157</v>
      </c>
    </row>
    <row r="76" ht="12.75">
      <c r="A76" t="s">
        <v>131</v>
      </c>
    </row>
    <row r="77" ht="12.75">
      <c r="A77" t="s">
        <v>132</v>
      </c>
    </row>
    <row r="78" spans="1:6" ht="12.75">
      <c r="A78" s="9" t="s">
        <v>108</v>
      </c>
      <c r="B78" s="9" t="s">
        <v>119</v>
      </c>
      <c r="C78" s="9" t="s">
        <v>135</v>
      </c>
      <c r="D78" s="38" t="s">
        <v>158</v>
      </c>
      <c r="E78" s="10" t="s">
        <v>114</v>
      </c>
      <c r="F78" t="s">
        <v>160</v>
      </c>
    </row>
    <row r="79" spans="1:6" ht="12.75">
      <c r="A79" s="40">
        <v>36892</v>
      </c>
      <c r="B79" s="36">
        <f>Баланс1!$C$79+Баланс1!$C$100+Баланс1!$C$101+Баланс1!$C$102</f>
        <v>3144</v>
      </c>
      <c r="C79" s="36">
        <f>Баланс1!$C$23</f>
        <v>606</v>
      </c>
      <c r="D79" s="46">
        <f>ROUND(B79/C79,2)</f>
        <v>5.19</v>
      </c>
      <c r="E79" s="11" t="s">
        <v>113</v>
      </c>
      <c r="F79" t="s">
        <v>161</v>
      </c>
    </row>
    <row r="80" spans="1:6" ht="12.75">
      <c r="A80" s="40">
        <v>36982</v>
      </c>
      <c r="B80" s="36">
        <f>Баланс1!$D$79+Баланс1!$D$100+Баланс1!$D$101+Баланс1!$D$102</f>
        <v>3621</v>
      </c>
      <c r="C80" s="36">
        <f>Баланс1!$D$23</f>
        <v>617</v>
      </c>
      <c r="D80" s="46">
        <f>ROUND(B80/C80,2)</f>
        <v>5.87</v>
      </c>
      <c r="E80" s="47">
        <f>D80-D$79</f>
        <v>0.6799999999999997</v>
      </c>
      <c r="F80" t="s">
        <v>162</v>
      </c>
    </row>
    <row r="81" spans="1:6" ht="12.75">
      <c r="A81" s="40">
        <v>37073</v>
      </c>
      <c r="B81" s="36">
        <f>Баланс2!$D$79+Баланс2!$D$100+Баланс2!$D$101+Баланс2!$D$102</f>
        <v>4120</v>
      </c>
      <c r="C81" s="36">
        <f>Баланс2!$D$23</f>
        <v>711</v>
      </c>
      <c r="D81" s="46">
        <f>ROUND(B81/C81,2)</f>
        <v>5.79</v>
      </c>
      <c r="E81" s="47">
        <f>D81-D$79</f>
        <v>0.5999999999999996</v>
      </c>
      <c r="F81" t="s">
        <v>163</v>
      </c>
    </row>
    <row r="82" spans="1:6" ht="12.75">
      <c r="A82" s="40">
        <v>37165</v>
      </c>
      <c r="B82" s="36">
        <f>Баланс3!$D$79+Баланс3!$D$100+Баланс3!$D$101+Баланс3!$D$102</f>
        <v>4441</v>
      </c>
      <c r="C82" s="36">
        <f>Баланс3!$D$23</f>
        <v>1070</v>
      </c>
      <c r="D82" s="46">
        <f>ROUND(B82/C82,2)</f>
        <v>4.15</v>
      </c>
      <c r="E82" s="47">
        <f>D82-D$79</f>
        <v>-1.04</v>
      </c>
      <c r="F82" t="s">
        <v>164</v>
      </c>
    </row>
    <row r="83" spans="1:6" ht="12.75">
      <c r="A83" s="40">
        <v>36892</v>
      </c>
      <c r="B83" s="36">
        <f>Баланс4!$D$79+Баланс4!$D$100+Баланс4!$D$101+Баланс4!$D$102</f>
        <v>4804</v>
      </c>
      <c r="C83" s="36">
        <f>Баланс4!$D$23</f>
        <v>1252</v>
      </c>
      <c r="D83" s="46">
        <f>ROUND(B83/C83,2)</f>
        <v>3.84</v>
      </c>
      <c r="E83" s="47">
        <f>D83-D$79</f>
        <v>-1.3500000000000005</v>
      </c>
      <c r="F83" t="s">
        <v>165</v>
      </c>
    </row>
    <row r="84" spans="1:9" ht="13.5" thickBot="1">
      <c r="A84" s="42" t="s">
        <v>138</v>
      </c>
      <c r="B84" s="42"/>
      <c r="C84" s="42"/>
      <c r="D84" s="48" t="s">
        <v>159</v>
      </c>
      <c r="E84" s="42"/>
      <c r="F84" s="42"/>
      <c r="G84" s="42"/>
      <c r="H84" s="42"/>
      <c r="I84" s="42"/>
    </row>
    <row r="86" spans="1:9" ht="12.75">
      <c r="A86" s="54" t="s">
        <v>172</v>
      </c>
      <c r="B86" s="54"/>
      <c r="C86" s="54"/>
      <c r="D86" s="54"/>
      <c r="E86" s="54"/>
      <c r="F86" s="54"/>
      <c r="G86" s="54"/>
      <c r="H86" s="54"/>
      <c r="I86" s="54"/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ht="12.75">
      <c r="A88" t="s">
        <v>173</v>
      </c>
    </row>
    <row r="89" ht="12.75">
      <c r="A89" t="s">
        <v>174</v>
      </c>
    </row>
    <row r="90" ht="12.75">
      <c r="A90" t="s">
        <v>175</v>
      </c>
    </row>
    <row r="91" ht="12.75">
      <c r="A91" t="s">
        <v>176</v>
      </c>
    </row>
    <row r="93" spans="1:5" ht="12.75">
      <c r="A93" s="22" t="s">
        <v>177</v>
      </c>
      <c r="E93" t="s">
        <v>178</v>
      </c>
    </row>
    <row r="94" ht="12.75">
      <c r="A94" t="s">
        <v>179</v>
      </c>
    </row>
    <row r="95" ht="12.75">
      <c r="A95" t="s">
        <v>180</v>
      </c>
    </row>
    <row r="96" ht="12.75">
      <c r="A96" t="s">
        <v>181</v>
      </c>
    </row>
    <row r="97" ht="12.75">
      <c r="A97" t="s">
        <v>182</v>
      </c>
    </row>
    <row r="98" ht="12.75">
      <c r="A98" t="s">
        <v>183</v>
      </c>
    </row>
    <row r="99" ht="12.75">
      <c r="A99" t="s">
        <v>126</v>
      </c>
    </row>
    <row r="100" spans="1:6" ht="12.75">
      <c r="A100" s="9" t="s">
        <v>108</v>
      </c>
      <c r="B100" s="9" t="s">
        <v>184</v>
      </c>
      <c r="C100" s="9" t="s">
        <v>185</v>
      </c>
      <c r="D100" s="9" t="s">
        <v>128</v>
      </c>
      <c r="E100" s="38" t="s">
        <v>186</v>
      </c>
      <c r="F100" s="10" t="s">
        <v>114</v>
      </c>
    </row>
    <row r="101" spans="1:6" ht="12.75">
      <c r="A101" s="40">
        <v>36892</v>
      </c>
      <c r="B101" s="36">
        <f>Баланс1!$C$47</f>
        <v>0</v>
      </c>
      <c r="C101" s="36">
        <f>Баланс1!$C$51</f>
        <v>167</v>
      </c>
      <c r="D101" s="36">
        <f>Баланс1!C$103-Баланс1!C$100-Баланс1!C$101-Баланс1!C$102</f>
        <v>2958</v>
      </c>
      <c r="E101" s="39">
        <f>ROUND((B101+C101)/D101,2)</f>
        <v>0.06</v>
      </c>
      <c r="F101" s="11" t="s">
        <v>113</v>
      </c>
    </row>
    <row r="102" spans="1:6" ht="12.75">
      <c r="A102" s="40">
        <v>36982</v>
      </c>
      <c r="B102" s="36">
        <f>Баланс1!$D$47</f>
        <v>0</v>
      </c>
      <c r="C102" s="36">
        <f>Баланс1!$D$51</f>
        <v>315</v>
      </c>
      <c r="D102" s="36">
        <f>Баланс1!D$103-Баланс1!D$100-Баланс1!D$101-Баланс1!D$102</f>
        <v>4297</v>
      </c>
      <c r="E102" s="39">
        <f>ROUND((B102+C102)/D102,2)</f>
        <v>0.07</v>
      </c>
      <c r="F102" s="37">
        <f>E102-E$101</f>
        <v>0.010000000000000009</v>
      </c>
    </row>
    <row r="103" spans="1:6" ht="12.75">
      <c r="A103" s="40">
        <v>37073</v>
      </c>
      <c r="B103" s="36">
        <f>Баланс2!$D$47</f>
        <v>0</v>
      </c>
      <c r="C103" s="36">
        <f>Баланс2!$D$51</f>
        <v>902</v>
      </c>
      <c r="D103" s="36">
        <f>Баланс2!D$103-Баланс2!D$100-Баланс2!D$101-Баланс2!D$102</f>
        <v>7245</v>
      </c>
      <c r="E103" s="39">
        <f>ROUND((B103+C103)/D103,2)</f>
        <v>0.12</v>
      </c>
      <c r="F103" s="37">
        <f>E103-E$101</f>
        <v>0.06</v>
      </c>
    </row>
    <row r="104" spans="1:6" ht="12.75">
      <c r="A104" s="40">
        <v>37165</v>
      </c>
      <c r="B104" s="36">
        <f>Баланс3!$D$47</f>
        <v>0</v>
      </c>
      <c r="C104" s="36">
        <f>Баланс3!$D$51</f>
        <v>508</v>
      </c>
      <c r="D104" s="36">
        <f>Баланс3!D$103-Баланс3!D$100-Баланс3!D$101-Баланс3!D$102</f>
        <v>5863</v>
      </c>
      <c r="E104" s="39">
        <f>ROUND((B104+C104)/D104,2)</f>
        <v>0.09</v>
      </c>
      <c r="F104" s="37">
        <f>E104-E$101</f>
        <v>0.03</v>
      </c>
    </row>
    <row r="105" spans="1:6" ht="12.75">
      <c r="A105" s="40">
        <v>36892</v>
      </c>
      <c r="B105" s="36">
        <f>Баланс4!$D$47</f>
        <v>0</v>
      </c>
      <c r="C105" s="36">
        <f>Баланс4!$D$51</f>
        <v>2484</v>
      </c>
      <c r="D105" s="36">
        <f>Баланс4!D$103-Баланс4!D$100-Баланс4!D$101-Баланс4!D$102</f>
        <v>7263</v>
      </c>
      <c r="E105" s="39">
        <f>ROUND((B105+C105)/D105,2)</f>
        <v>0.34</v>
      </c>
      <c r="F105" s="37">
        <f>E105-E$101</f>
        <v>0.28</v>
      </c>
    </row>
    <row r="106" spans="1:9" ht="13.5" thickBot="1">
      <c r="A106" s="42" t="s">
        <v>188</v>
      </c>
      <c r="B106" s="42"/>
      <c r="C106" s="42"/>
      <c r="D106" s="48"/>
      <c r="E106" s="48" t="s">
        <v>187</v>
      </c>
      <c r="F106" s="42"/>
      <c r="G106" s="42"/>
      <c r="H106" s="42"/>
      <c r="I106" s="42"/>
    </row>
    <row r="107" spans="1:9" ht="12.75">
      <c r="A107" s="30"/>
      <c r="B107" s="30"/>
      <c r="C107" s="30"/>
      <c r="D107" s="50"/>
      <c r="E107" s="30"/>
      <c r="F107" s="30"/>
      <c r="G107" s="30"/>
      <c r="H107" s="30"/>
      <c r="I107" s="30"/>
    </row>
    <row r="108" spans="1:5" ht="12.75">
      <c r="A108" s="22" t="s">
        <v>191</v>
      </c>
      <c r="E108" t="s">
        <v>192</v>
      </c>
    </row>
    <row r="109" ht="12.75">
      <c r="A109" t="s">
        <v>193</v>
      </c>
    </row>
    <row r="110" ht="12.75">
      <c r="A110" t="s">
        <v>194</v>
      </c>
    </row>
    <row r="111" ht="12.75">
      <c r="A111" t="s">
        <v>190</v>
      </c>
    </row>
    <row r="112" ht="12.75">
      <c r="A112" t="s">
        <v>189</v>
      </c>
    </row>
    <row r="113" ht="12.75">
      <c r="A113" t="s">
        <v>182</v>
      </c>
    </row>
    <row r="114" ht="12.75">
      <c r="A114" t="s">
        <v>183</v>
      </c>
    </row>
    <row r="115" ht="12.75">
      <c r="A115" t="s">
        <v>126</v>
      </c>
    </row>
    <row r="116" spans="1:7" ht="12.75">
      <c r="A116" s="9" t="s">
        <v>108</v>
      </c>
      <c r="B116" s="9" t="s">
        <v>247</v>
      </c>
      <c r="C116" s="9" t="s">
        <v>184</v>
      </c>
      <c r="D116" s="9" t="s">
        <v>185</v>
      </c>
      <c r="E116" s="9" t="s">
        <v>128</v>
      </c>
      <c r="F116" s="38" t="s">
        <v>202</v>
      </c>
      <c r="G116" s="10" t="s">
        <v>114</v>
      </c>
    </row>
    <row r="117" spans="1:7" ht="12.75">
      <c r="A117" s="40">
        <v>36892</v>
      </c>
      <c r="B117" s="36">
        <f>Баланс1!$C$40</f>
        <v>1169</v>
      </c>
      <c r="C117" s="36">
        <f>Баланс1!$C$47</f>
        <v>0</v>
      </c>
      <c r="D117" s="36">
        <f>Баланс1!$C$51</f>
        <v>167</v>
      </c>
      <c r="E117" s="36">
        <f>Баланс1!C$103-Баланс1!C$100-Баланс1!C$101-Баланс1!C$102</f>
        <v>2958</v>
      </c>
      <c r="F117" s="39">
        <f>ROUND((B117+C117+D117)/E117,2)</f>
        <v>0.45</v>
      </c>
      <c r="G117" s="11" t="s">
        <v>113</v>
      </c>
    </row>
    <row r="118" spans="1:7" ht="12.75">
      <c r="A118" s="40">
        <v>36982</v>
      </c>
      <c r="B118" s="36">
        <f>Баланс1!$D$40</f>
        <v>1893</v>
      </c>
      <c r="C118" s="36">
        <f>Баланс1!$D$47</f>
        <v>0</v>
      </c>
      <c r="D118" s="36">
        <f>Баланс1!$D$51</f>
        <v>315</v>
      </c>
      <c r="E118" s="36">
        <f>Баланс1!D$103-Баланс1!D$100-Баланс1!D$101-Баланс1!D$102</f>
        <v>4297</v>
      </c>
      <c r="F118" s="39">
        <f>ROUND((B118+C118+D118)/E118,2)</f>
        <v>0.51</v>
      </c>
      <c r="G118" s="47">
        <f>F118-F$117</f>
        <v>0.06</v>
      </c>
    </row>
    <row r="119" spans="1:7" ht="12.75">
      <c r="A119" s="40">
        <v>37073</v>
      </c>
      <c r="B119" s="36">
        <f>Баланс2!$D$40</f>
        <v>2315</v>
      </c>
      <c r="C119" s="36">
        <f>Баланс2!$D$47</f>
        <v>0</v>
      </c>
      <c r="D119" s="36">
        <f>Баланс2!$D$51</f>
        <v>902</v>
      </c>
      <c r="E119" s="36">
        <f>Баланс2!D$103-Баланс2!D$100-Баланс2!D$101-Баланс2!D$102</f>
        <v>7245</v>
      </c>
      <c r="F119" s="39">
        <f>ROUND((B119+C119+D119)/E119,2)</f>
        <v>0.44</v>
      </c>
      <c r="G119" s="47">
        <f>F119-F$117</f>
        <v>-0.010000000000000009</v>
      </c>
    </row>
    <row r="120" spans="1:7" ht="12.75">
      <c r="A120" s="40">
        <v>37165</v>
      </c>
      <c r="B120" s="36">
        <f>Баланс3!$D$40</f>
        <v>1366</v>
      </c>
      <c r="C120" s="36">
        <f>Баланс3!$D$47</f>
        <v>0</v>
      </c>
      <c r="D120" s="36">
        <f>Баланс3!$D$51</f>
        <v>508</v>
      </c>
      <c r="E120" s="36">
        <f>Баланс3!D$103-Баланс3!D$100-Баланс3!D$101-Баланс3!D$102</f>
        <v>5863</v>
      </c>
      <c r="F120" s="39">
        <f>ROUND((B120+C120+D120)/E120,2)</f>
        <v>0.32</v>
      </c>
      <c r="G120" s="47">
        <f>F120-F$117</f>
        <v>-0.13</v>
      </c>
    </row>
    <row r="121" spans="1:7" ht="12.75">
      <c r="A121" s="40">
        <v>36892</v>
      </c>
      <c r="B121" s="36">
        <f>Баланс4!$D$40</f>
        <v>818</v>
      </c>
      <c r="C121" s="36">
        <f>Баланс4!$D$47</f>
        <v>0</v>
      </c>
      <c r="D121" s="36">
        <f>Баланс4!$D$51</f>
        <v>2484</v>
      </c>
      <c r="E121" s="36">
        <f>Баланс4!D$103-Баланс4!D$100-Баланс4!D$101-Баланс4!D$102</f>
        <v>7263</v>
      </c>
      <c r="F121" s="39">
        <f>ROUND((B121+C121+D121)/E121,2)</f>
        <v>0.45</v>
      </c>
      <c r="G121" s="47">
        <f>F121-F$117</f>
        <v>0</v>
      </c>
    </row>
    <row r="122" spans="1:9" ht="13.5" thickBot="1">
      <c r="A122" s="42" t="s">
        <v>188</v>
      </c>
      <c r="B122" s="42"/>
      <c r="C122" s="42"/>
      <c r="D122" s="48"/>
      <c r="E122" s="42"/>
      <c r="F122" s="48" t="s">
        <v>195</v>
      </c>
      <c r="G122" s="42"/>
      <c r="H122" s="42"/>
      <c r="I122" s="42"/>
    </row>
    <row r="123" spans="1:9" ht="12.75">
      <c r="A123" s="30"/>
      <c r="B123" s="30"/>
      <c r="C123" s="30"/>
      <c r="D123" s="50"/>
      <c r="E123" s="30"/>
      <c r="F123" s="30"/>
      <c r="G123" s="30"/>
      <c r="H123" s="30"/>
      <c r="I123" s="30"/>
    </row>
    <row r="124" spans="1:5" ht="12.75">
      <c r="A124" s="22" t="s">
        <v>196</v>
      </c>
      <c r="E124" t="s">
        <v>197</v>
      </c>
    </row>
    <row r="125" ht="12.75">
      <c r="A125" t="s">
        <v>198</v>
      </c>
    </row>
    <row r="126" ht="12.75">
      <c r="A126" t="s">
        <v>199</v>
      </c>
    </row>
    <row r="127" ht="12.75">
      <c r="A127" t="s">
        <v>200</v>
      </c>
    </row>
    <row r="128" ht="12.75">
      <c r="A128" t="s">
        <v>126</v>
      </c>
    </row>
    <row r="129" spans="1:5" ht="12.75">
      <c r="A129" s="9" t="s">
        <v>108</v>
      </c>
      <c r="B129" s="9" t="s">
        <v>136</v>
      </c>
      <c r="C129" s="9" t="s">
        <v>128</v>
      </c>
      <c r="D129" s="38" t="s">
        <v>201</v>
      </c>
      <c r="E129" s="10" t="s">
        <v>114</v>
      </c>
    </row>
    <row r="130" spans="1:5" ht="12.75">
      <c r="A130" s="40">
        <v>36892</v>
      </c>
      <c r="B130" s="36">
        <f>Баланс1!$C$57</f>
        <v>5497</v>
      </c>
      <c r="C130" s="36">
        <f>Баланс1!C$103-Баланс1!C$100-Баланс1!C$101-Баланс1!C$102</f>
        <v>2958</v>
      </c>
      <c r="D130" s="39">
        <f>ROUND(B130/C130,2)</f>
        <v>1.86</v>
      </c>
      <c r="E130" s="11" t="s">
        <v>113</v>
      </c>
    </row>
    <row r="131" spans="1:5" ht="12.75">
      <c r="A131" s="40">
        <v>36982</v>
      </c>
      <c r="B131" s="36">
        <f>Баланс1!$D$57</f>
        <v>7301</v>
      </c>
      <c r="C131" s="36">
        <f>Баланс1!D$103-Баланс1!D$100-Баланс1!D$101-Баланс1!D$102</f>
        <v>4297</v>
      </c>
      <c r="D131" s="39">
        <f>ROUND(B131/C131,2)</f>
        <v>1.7</v>
      </c>
      <c r="E131" s="37">
        <f>D131-D$130</f>
        <v>-0.16000000000000014</v>
      </c>
    </row>
    <row r="132" spans="1:5" ht="12.75">
      <c r="A132" s="40">
        <v>37073</v>
      </c>
      <c r="B132" s="36">
        <f>Баланс2!$D$57</f>
        <v>10654</v>
      </c>
      <c r="C132" s="36">
        <f>Баланс2!D$103-Баланс2!D$100-Баланс2!D$101-Баланс2!D$102</f>
        <v>7245</v>
      </c>
      <c r="D132" s="39">
        <f>ROUND(B132/C132,2)</f>
        <v>1.47</v>
      </c>
      <c r="E132" s="37">
        <f>D132-D$130</f>
        <v>-0.3900000000000001</v>
      </c>
    </row>
    <row r="133" spans="1:5" ht="12.75">
      <c r="A133" s="40">
        <v>37165</v>
      </c>
      <c r="B133" s="36">
        <f>Баланс3!$D$57</f>
        <v>9234</v>
      </c>
      <c r="C133" s="36">
        <f>Баланс3!D$103-Баланс3!D$100-Баланс3!D$101-Баланс3!D$102</f>
        <v>5863</v>
      </c>
      <c r="D133" s="39">
        <f>ROUND(B133/C133,2)</f>
        <v>1.57</v>
      </c>
      <c r="E133" s="37">
        <f>D133-D$130</f>
        <v>-0.29000000000000004</v>
      </c>
    </row>
    <row r="134" spans="1:5" ht="12.75">
      <c r="A134" s="40">
        <v>36892</v>
      </c>
      <c r="B134" s="36">
        <f>Баланс4!$D$57</f>
        <v>10815</v>
      </c>
      <c r="C134" s="36">
        <f>Баланс4!D$103-Баланс4!D$100-Баланс4!D$101-Баланс4!D$102</f>
        <v>7263</v>
      </c>
      <c r="D134" s="39">
        <f>ROUND(B134/C134,2)</f>
        <v>1.49</v>
      </c>
      <c r="E134" s="37">
        <f>D134-D$130</f>
        <v>-0.3700000000000001</v>
      </c>
    </row>
    <row r="135" spans="1:9" ht="13.5" thickBot="1">
      <c r="A135" s="42" t="s">
        <v>188</v>
      </c>
      <c r="B135" s="42"/>
      <c r="C135" s="42"/>
      <c r="D135" s="48" t="s">
        <v>159</v>
      </c>
      <c r="E135" s="42"/>
      <c r="F135" s="42"/>
      <c r="G135" s="42"/>
      <c r="H135" s="42"/>
      <c r="I135" s="42"/>
    </row>
  </sheetData>
  <sheetProtection/>
  <mergeCells count="2">
    <mergeCell ref="A1:I1"/>
    <mergeCell ref="A86:I86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&amp;R&amp;F  / &amp;A</oddHeader>
    <oddFooter>&amp;R&amp;P</oddFooter>
  </headerFooter>
  <rowBreaks count="2" manualBreakCount="2">
    <brk id="54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Отчетность для ГНИ</dc:title>
  <dc:subject/>
  <dc:creator>Алешин</dc:creator>
  <cp:keywords/>
  <dc:description/>
  <cp:lastModifiedBy>www.PHILka.RU</cp:lastModifiedBy>
  <cp:lastPrinted>2007-02-14T11:04:13Z</cp:lastPrinted>
  <dcterms:created xsi:type="dcterms:W3CDTF">1999-06-01T13:20:11Z</dcterms:created>
  <dcterms:modified xsi:type="dcterms:W3CDTF">2010-03-24T17:38:30Z</dcterms:modified>
  <cp:category/>
  <cp:version/>
  <cp:contentType/>
  <cp:contentStatus/>
</cp:coreProperties>
</file>