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18" firstSheet="4" activeTab="7"/>
  </bookViews>
  <sheets>
    <sheet name="Анализ вероятности банкротства" sheetId="1" r:id="rId1"/>
    <sheet name="Коэф. деловой активности" sheetId="2" r:id="rId2"/>
    <sheet name="Показатели рентабельности" sheetId="3" r:id="rId3"/>
    <sheet name="Фин. коэф. платежесп." sheetId="4" r:id="rId4"/>
    <sheet name="Анализ ликвидности баланса" sheetId="5" r:id="rId5"/>
    <sheet name="Коэф. фин. устойчивости" sheetId="6" r:id="rId6"/>
    <sheet name="Анализ фин. устойчивости" sheetId="7" r:id="rId7"/>
    <sheet name="Отчет о прибылях и убытках" sheetId="8" r:id="rId8"/>
    <sheet name="Пассив" sheetId="9" r:id="rId9"/>
    <sheet name="Актив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Паша</author>
  </authors>
  <commentList>
    <comment ref="D7" authorId="0">
      <text>
        <r>
          <rPr>
            <sz val="10"/>
            <rFont val="Times New Roman"/>
            <family val="1"/>
          </rPr>
          <t>Рентабельность активов по основной деятельности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sz val="10"/>
            <rFont val="Times New Roman"/>
            <family val="1"/>
          </rPr>
          <t>Коэффициент оборачиваемости всех активов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sz val="10"/>
            <rFont val="Times New Roman"/>
            <family val="1"/>
          </rPr>
          <t>Степень мобилизации активов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sz val="10"/>
            <rFont val="Times New Roman"/>
            <family val="1"/>
          </rPr>
          <t>Уровень самофинансирования</t>
        </r>
      </text>
    </comment>
    <comment ref="D9" authorId="0">
      <text>
        <r>
          <rPr>
            <sz val="10"/>
            <rFont val="Times New Roman"/>
            <family val="1"/>
          </rPr>
          <t>Отражает соотношение уставного (акционерного) капитала и обязательств (заемных источников финансирования) предприятия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sz val="10"/>
            <rFont val="Times New Roman"/>
            <family val="1"/>
          </rPr>
          <t>Формула расчета Z-показателя в представленном здесь виде отличается от оригинала (в частности, вместо уставного капитала (УК) в оригинальном варианте используется рыночная стоимость акций)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Паша</author>
  </authors>
  <commentList>
    <comment ref="A9" authorId="0">
      <text>
        <r>
          <rPr>
            <sz val="8"/>
            <rFont val="Tahoma"/>
            <family val="0"/>
          </rPr>
          <t>Доля оборотных средств в активах характеризует наличие оборотных средств во всех активах предприятия в процентах.</t>
        </r>
      </text>
    </comment>
    <comment ref="C10" authorId="0">
      <text>
        <r>
          <rPr>
            <sz val="8"/>
            <rFont val="Tahoma"/>
            <family val="0"/>
          </rPr>
          <t xml:space="preserve">Постановление Правительства РФ от 20.05.1994 № 498. 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Паша</author>
  </authors>
  <commentList>
    <comment ref="D3" authorId="0">
      <text>
        <r>
          <rPr>
            <sz val="11"/>
            <rFont val="Times New Roman"/>
            <family val="1"/>
          </rPr>
          <t>Показывает, сколько заемных средств организация привлекла на 1 руб. вложенных в активы собственных средств.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Alena</author>
  </authors>
  <commentList>
    <comment ref="T15" authorId="0">
      <text>
        <r>
          <rPr>
            <sz val="8"/>
            <rFont val="Tahoma"/>
            <family val="0"/>
          </rPr>
          <t xml:space="preserve">Графа 4 отчета заполняется на основе данных графы 3 отчета за предыдущий год. Если данные за аналогичный период предыдущего года несопоставимы с данными за отчетный период, то первые из названных данных подлежат корректировке исходя из изменений учетной политики, законодательных и иных нормативных актов. Исправительные записи в бухгалтерском учете при этом не осуществляются.
</t>
        </r>
      </text>
    </comment>
  </commentList>
</comments>
</file>

<file path=xl/comments9.xml><?xml version="1.0" encoding="utf-8"?>
<comments xmlns="http://schemas.openxmlformats.org/spreadsheetml/2006/main">
  <authors>
    <author>Паша</author>
  </authors>
  <commentList>
    <comment ref="J36" authorId="0">
      <text>
        <r>
          <rPr>
            <sz val="10"/>
            <rFont val="Times New Roman"/>
            <family val="1"/>
          </rPr>
          <t xml:space="preserve">Основной принцип бухгалтерского учета - "равенство активов и пассивов" - используя приведенные ниже обозначения, можно записать так:
ВБ = ВА = ВП = ПА+ТА = СК + ЗК = ИК + ТП,
где ВБ - валюта баланса;
ВА - всего активов;
ВП - всего пассивов.
Активы фирмы по сроку использования подразделяются на:
внеоборотные или </t>
        </r>
        <r>
          <rPr>
            <b/>
            <sz val="10"/>
            <rFont val="Times New Roman"/>
            <family val="1"/>
          </rPr>
          <t>постоянные активы</t>
        </r>
        <r>
          <rPr>
            <sz val="10"/>
            <rFont val="Times New Roman"/>
            <family val="1"/>
          </rPr>
          <t xml:space="preserve"> (ПА) - ресурсы, приобретенные для долгосрочного использования (основные средства, нематериальные активы, долгосрочные финансовые вложения и др.); 
оборотные или </t>
        </r>
        <r>
          <rPr>
            <b/>
            <sz val="10"/>
            <rFont val="Times New Roman"/>
            <family val="1"/>
          </rPr>
          <t>текущие активы</t>
        </r>
        <r>
          <rPr>
            <sz val="10"/>
            <rFont val="Times New Roman"/>
            <family val="1"/>
          </rPr>
          <t xml:space="preserve"> (ТА) или оборотные средства - ресурсы, приобретенные с целью их использования в течение обычного производственного цикла фирмы или одного года. Сюда относят: производственные запасы, незавершенное производство, готовую продукцию, свободные денежные средства компании, краткосрочные финансовые вложения, величину дебиторской задолженности и прочие оборотные активы. 
Пассивы предприятия (источники финансирования) по признаку принадлежности разделяются на </t>
        </r>
        <r>
          <rPr>
            <b/>
            <sz val="10"/>
            <rFont val="Times New Roman"/>
            <family val="1"/>
          </rPr>
          <t>собственный капитал</t>
        </r>
        <r>
          <rPr>
            <sz val="10"/>
            <rFont val="Times New Roman"/>
            <family val="1"/>
          </rPr>
          <t xml:space="preserve"> (СК) и </t>
        </r>
        <r>
          <rPr>
            <b/>
            <sz val="10"/>
            <rFont val="Times New Roman"/>
            <family val="1"/>
          </rPr>
          <t>заемный капитал</t>
        </r>
        <r>
          <rPr>
            <sz val="10"/>
            <rFont val="Times New Roman"/>
            <family val="1"/>
          </rPr>
          <t xml:space="preserve"> (ЗК).
Собственный капитал включает уставной капитал (УК) (</t>
        </r>
        <r>
          <rPr>
            <i/>
            <sz val="10"/>
            <rFont val="Times New Roman"/>
            <family val="1"/>
          </rPr>
          <t>акционерный капитал</t>
        </r>
        <r>
          <rPr>
            <sz val="10"/>
            <rFont val="Times New Roman"/>
            <family val="1"/>
          </rPr>
          <t xml:space="preserve"> (АК), </t>
        </r>
        <r>
          <rPr>
            <i/>
            <sz val="10"/>
            <rFont val="Times New Roman"/>
            <family val="1"/>
          </rPr>
          <t>добавочный капитал</t>
        </r>
        <r>
          <rPr>
            <sz val="10"/>
            <rFont val="Times New Roman"/>
            <family val="1"/>
          </rPr>
          <t xml:space="preserve">, </t>
        </r>
        <r>
          <rPr>
            <i/>
            <sz val="10"/>
            <rFont val="Times New Roman"/>
            <family val="1"/>
          </rPr>
          <t>резервный капитал</t>
        </r>
        <r>
          <rPr>
            <sz val="10"/>
            <rFont val="Times New Roman"/>
            <family val="1"/>
          </rPr>
          <t>) и дополнительный капитал (ДК), представляющий собой накопленную прибыль, как распределенную, так и нераспределенную.
Заемный капитал разделяется на долгосрочные обязательства (более 1 года) (ДО) и краткосрочные обязательства (до 1 года) или текущие пассивы (ТП). 
С точки зрения возможности "безопасного" использования в течение длительного срока (в основном для финансирования постоянных активов) долгосрочные обязательства приравниваются к собственному капиталу и составляют вместе с ним инвестированный капитал (ИК).</t>
        </r>
      </text>
    </comment>
  </commentList>
</comments>
</file>

<file path=xl/sharedStrings.xml><?xml version="1.0" encoding="utf-8"?>
<sst xmlns="http://schemas.openxmlformats.org/spreadsheetml/2006/main" count="544" uniqueCount="450">
  <si>
    <t>Коэффициент капитализации (плечо финансового рычага)</t>
  </si>
  <si>
    <t>Коэффициент обеспеченности собственными источниками финансирования</t>
  </si>
  <si>
    <t>Коэффициент финансовой независимости (автономии)</t>
  </si>
  <si>
    <t>Коэффициент финансовой устойчивости</t>
  </si>
  <si>
    <t>Способ расчета</t>
  </si>
  <si>
    <t>U1= заемный капитал / собственный капитал</t>
  </si>
  <si>
    <t>U2= (собственный капитал - внеоборотные активы) / оборотные активы</t>
  </si>
  <si>
    <t>U3 = собственный капитал / валюта баланса</t>
  </si>
  <si>
    <t>U4 = собственный капитал / заемный капитал</t>
  </si>
  <si>
    <t>U5 = (собственный капитал + долгосрочные обязательства) / валюта баланса</t>
  </si>
  <si>
    <t>Нормальное ограничение</t>
  </si>
  <si>
    <t>0,4 &lt; U3 &lt; 0,6</t>
  </si>
  <si>
    <t>Оптимальное U2 = 0,5 (нижняя граница 0,1)</t>
  </si>
  <si>
    <t>U4 &gt; 0,7 (оптимальное U4 = 1,5)</t>
  </si>
  <si>
    <t>U5 &gt; 0,6</t>
  </si>
  <si>
    <t>Коэффициент финансовой зависимости</t>
  </si>
  <si>
    <t>U1= (стр. 590 + стр. 690) / стр. 490</t>
  </si>
  <si>
    <t>U2 = (стр. 490 - стр. 190) / стр. 290</t>
  </si>
  <si>
    <t>U3 = стр. 490 / стр. 700</t>
  </si>
  <si>
    <t>U4 = стр. 490 / (стр. 590 + стр. 690)</t>
  </si>
  <si>
    <t>U5 = (стр. 490 + стр. 590) / стр. 700</t>
  </si>
  <si>
    <r>
      <t>Анализ ликвидности баланса производится для оценки</t>
    </r>
    <r>
      <rPr>
        <b/>
        <sz val="12"/>
        <rFont val="Times New Roman"/>
        <family val="1"/>
      </rPr>
      <t xml:space="preserve"> кредитоспособности</t>
    </r>
    <r>
      <rPr>
        <sz val="12"/>
        <rFont val="Times New Roman"/>
        <family val="1"/>
      </rPr>
      <t xml:space="preserve"> предприятия (способности рассчитываться по всем обязательствам). </t>
    </r>
  </si>
  <si>
    <t>1. Срочные обязательства (П1)</t>
  </si>
  <si>
    <t>Платежный избыток (недостаток)</t>
  </si>
  <si>
    <t>Процент покрытия обязательств,%</t>
  </si>
  <si>
    <t>2. Краткосрочные пассивы (П2)</t>
  </si>
  <si>
    <t xml:space="preserve">Способ расчета
</t>
  </si>
  <si>
    <t>L1 = (А1+0,5А2+0,3А3) / (П1+0,5П2+0,3П3)</t>
  </si>
  <si>
    <t>L1 &gt; 1</t>
  </si>
  <si>
    <t>L2 = А1 / (П1 + П2)</t>
  </si>
  <si>
    <t>L3 = (А1 + А2) / (П1 + П2)</t>
  </si>
  <si>
    <t>L4 = (А1 + А2 + А3) / (П1 + П2)</t>
  </si>
  <si>
    <t>L5 = А3 / ( (А1 + А2 + А3) - (П1 + П2))</t>
  </si>
  <si>
    <t>стр. 620</t>
  </si>
  <si>
    <t>Пояснения</t>
  </si>
  <si>
    <t>Чистая рентабельность</t>
  </si>
  <si>
    <t>Валовая рентабельность</t>
  </si>
  <si>
    <t>Затратоотдача</t>
  </si>
  <si>
    <t>d1 = выручка от продажи / среднегодовая стоимость активов</t>
  </si>
  <si>
    <t>d2 = выручка от продажи / среднегодовая стоимость оборотных активов</t>
  </si>
  <si>
    <t>d3 = выручка от продажи / средняя стоимость нематериальных активов</t>
  </si>
  <si>
    <t>d4 = выручка от продажи / средняя стоимость основных средств</t>
  </si>
  <si>
    <t>d5 = выручка от продажи / средняя стоимость собственного капитала</t>
  </si>
  <si>
    <t>d8 = выручка от продажи / средняя стоимость дебиторской задолженности</t>
  </si>
  <si>
    <t>d10 = выручка от продажи / средняя стоимость кредиторской задолженности</t>
  </si>
  <si>
    <t>Приложение</t>
  </si>
  <si>
    <t>к приказу Министерства Финансов РФ</t>
  </si>
  <si>
    <t>от 22.07.2003 № 67н</t>
  </si>
  <si>
    <t>БУХГАЛТЕРСКИЙ БАЛАНС</t>
  </si>
  <si>
    <t>на</t>
  </si>
  <si>
    <t xml:space="preserve"> г.</t>
  </si>
  <si>
    <t>КОДЫ</t>
  </si>
  <si>
    <t/>
  </si>
  <si>
    <t>Форма № 1 по ОКУД</t>
  </si>
  <si>
    <t>0710001</t>
  </si>
  <si>
    <t>Дата (год, м-ц, число)</t>
  </si>
  <si>
    <t>Организация</t>
  </si>
  <si>
    <t>по ОКПО</t>
  </si>
  <si>
    <t xml:space="preserve">Идентификационный номер налогоплательщика </t>
  </si>
  <si>
    <t>ИНН</t>
  </si>
  <si>
    <t>Вид деятельности</t>
  </si>
  <si>
    <t>по ОКВЭД</t>
  </si>
  <si>
    <t>Организационно-правовая форма / форма собственности</t>
  </si>
  <si>
    <t>по ОКОПФ / ОКФС</t>
  </si>
  <si>
    <t>Единица измерения: тыс. руб. / млн. руб. (ненужное зачеркнуть)</t>
  </si>
  <si>
    <t>по ОКЕИ</t>
  </si>
  <si>
    <t>384/385</t>
  </si>
  <si>
    <t xml:space="preserve">Местонахождение (адрес) </t>
  </si>
  <si>
    <t>Дата утверждения</t>
  </si>
  <si>
    <t>Дата отправки (принятия)</t>
  </si>
  <si>
    <t>АКТИВ</t>
  </si>
  <si>
    <t>Код показателя</t>
  </si>
  <si>
    <t>На начало отчетного года</t>
  </si>
  <si>
    <t>На конец отчетного  периода</t>
  </si>
  <si>
    <t>I. ВНЕОБОРОТНЫЕ АКТИВЫ</t>
  </si>
  <si>
    <t>Нематериальные активы</t>
  </si>
  <si>
    <t>110</t>
  </si>
  <si>
    <t xml:space="preserve">Основные средства 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</si>
  <si>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</si>
  <si>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</si>
  <si>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</si>
  <si>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</si>
  <si>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</si>
  <si>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</si>
  <si>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</si>
  <si>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финансовые активы</t>
  </si>
  <si>
    <t>145</t>
  </si>
  <si>
    <t>Прочие внеоборотные активы</t>
  </si>
  <si>
    <t>150</t>
  </si>
  <si>
    <t>ИТОГО по разделу I</t>
  </si>
  <si>
    <t>190</t>
  </si>
  <si>
    <t>II. ОБОРОТНЫЕ АКТИВЫ</t>
  </si>
  <si>
    <t>Запасы</t>
  </si>
  <si>
    <t>210</t>
  </si>
  <si>
    <t>в том числе:</t>
  </si>
  <si>
    <t xml:space="preserve">сырье, материалы и другие аналогичные ценности </t>
  </si>
  <si>
    <t>211</t>
  </si>
  <si>
    <t xml:space="preserve">животные на выращивании и откорме </t>
  </si>
  <si>
    <t>212</t>
  </si>
  <si>
    <t xml:space="preserve">затраты в незавершенном производстве </t>
  </si>
  <si>
    <t>213</t>
  </si>
  <si>
    <t xml:space="preserve">готовая продукция и товары для перепродажи </t>
  </si>
  <si>
    <t>214</t>
  </si>
  <si>
    <t>товары отгруженные</t>
  </si>
  <si>
    <t>215</t>
  </si>
  <si>
    <t>расходы будущих периодов</t>
  </si>
  <si>
    <t>216</t>
  </si>
  <si>
    <t>прочие запасы и затраты</t>
  </si>
  <si>
    <t>217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</si>
  <si>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</si>
  <si>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</si>
  <si>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</si>
  <si>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</si>
  <si>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</si>
  <si>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</si>
  <si>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240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</si>
  <si>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</si>
  <si>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</si>
  <si>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</si>
  <si>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</si>
  <si>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</si>
  <si>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</si>
  <si>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</si>
  <si>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</si>
  <si>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 xml:space="preserve">БАЛАНС </t>
  </si>
  <si>
    <t>300</t>
  </si>
  <si>
    <t>Форма 0710001 с. 2</t>
  </si>
  <si>
    <t>ПАССИВ</t>
  </si>
  <si>
    <t xml:space="preserve">Код </t>
  </si>
  <si>
    <t xml:space="preserve">На начало отчетного </t>
  </si>
  <si>
    <t>На конец отчетного</t>
  </si>
  <si>
    <t>показателя</t>
  </si>
  <si>
    <t>года</t>
  </si>
  <si>
    <t xml:space="preserve"> периода</t>
  </si>
  <si>
    <t>III. КАПИТАЛ И РЕЗЕРВЫ</t>
  </si>
  <si>
    <t xml:space="preserve">Уставный капитал </t>
  </si>
  <si>
    <t>410</t>
  </si>
  <si>
    <t>Собственные акции, выкупленные у акционеров</t>
  </si>
  <si>
    <t xml:space="preserve">Добавочный капитал </t>
  </si>
  <si>
    <t>420</t>
  </si>
  <si>
    <t>Резервный капитал</t>
  </si>
  <si>
    <t>430</t>
  </si>
  <si>
    <t>резервы, образованные в соответствии с законодательством</t>
  </si>
  <si>
    <t>431</t>
  </si>
  <si>
    <t xml:space="preserve">резервы, образованные в соответствии с учредительными </t>
  </si>
  <si>
    <t>документами</t>
  </si>
  <si>
    <t>432</t>
  </si>
  <si>
    <t>Целевое финансирование</t>
  </si>
  <si>
    <t>450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</si>
  <si>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</si>
  <si>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</si>
  <si>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</si>
  <si>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</si>
  <si>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</si>
  <si>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 xml:space="preserve">Займы и кредиты </t>
  </si>
  <si>
    <t>510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</si>
  <si>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</si>
  <si>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</si>
  <si>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</si>
  <si>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</si>
  <si>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</si>
  <si>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</si>
  <si>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</si>
  <si>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Займы и кредиты</t>
  </si>
  <si>
    <t>610</t>
  </si>
  <si>
    <t>Кредиторская задолженность</t>
  </si>
  <si>
    <t>620</t>
  </si>
  <si>
    <t>поставщики и подрядчики</t>
  </si>
  <si>
    <t>621</t>
  </si>
  <si>
    <t>задолженность перед персоналом организации</t>
  </si>
  <si>
    <t>622</t>
  </si>
  <si>
    <t xml:space="preserve">задолженность перед государственными внебюджетными фондами </t>
  </si>
  <si>
    <t>623</t>
  </si>
  <si>
    <t xml:space="preserve">задолженность по налогам и сборам </t>
  </si>
  <si>
    <t>624</t>
  </si>
  <si>
    <t>прочие кредиторы</t>
  </si>
  <si>
    <t>625</t>
  </si>
  <si>
    <t>Задолженность перед участниками (учредителям) по выплате доходов</t>
  </si>
  <si>
    <t>630</t>
  </si>
  <si>
    <t xml:space="preserve">Доходы будущих периодов </t>
  </si>
  <si>
    <t>640</t>
  </si>
  <si>
    <t xml:space="preserve">Резервы предстоящих расходов 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</si>
  <si>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</si>
  <si>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</si>
  <si>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</si>
  <si>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</si>
  <si>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</si>
  <si>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</si>
  <si>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>Справка о наличии ценностей, учитываемых на забалансовых счетах</t>
  </si>
  <si>
    <t>Арендованные основные средства</t>
  </si>
  <si>
    <t>910</t>
  </si>
  <si>
    <t>в том числе по лизингу</t>
  </si>
  <si>
    <t>911</t>
  </si>
  <si>
    <t>Товарно-материальные ценности, принятые на ответственное хранение</t>
  </si>
  <si>
    <t>920</t>
  </si>
  <si>
    <t>Товары, принятые на комиссию</t>
  </si>
  <si>
    <t>930</t>
  </si>
  <si>
    <t xml:space="preserve">Списанная в убыток задолженность неплатежеспособных дебиторов </t>
  </si>
  <si>
    <t>940</t>
  </si>
  <si>
    <t>Обеспечение обязательств и платежей полученные</t>
  </si>
  <si>
    <t>950</t>
  </si>
  <si>
    <t>Обеспечение обязательств и платежей выданные</t>
  </si>
  <si>
    <t>960</t>
  </si>
  <si>
    <t>Износ жилищного фонда</t>
  </si>
  <si>
    <t>970</t>
  </si>
  <si>
    <t xml:space="preserve">Износ объектов внешнего благоустройства и других </t>
  </si>
  <si>
    <t>аналогичных объектов</t>
  </si>
  <si>
    <t>980</t>
  </si>
  <si>
    <t>Нематериальные активы, полученные в пользование</t>
  </si>
  <si>
    <t>990</t>
  </si>
  <si>
    <t>Руководитель</t>
  </si>
  <si>
    <t>_________________</t>
  </si>
  <si>
    <t>Главный бухгалтер  _____________</t>
  </si>
  <si>
    <t>(подпись)</t>
  </si>
  <si>
    <t>(расшифровка подписи)</t>
  </si>
  <si>
    <t xml:space="preserve">      (подпитсь)</t>
  </si>
  <si>
    <t>(дата)</t>
  </si>
  <si>
    <t>Сверка правильности</t>
  </si>
  <si>
    <t>ОТЧЕТ О ПРИБЫЛЯХ И УБЫТКАХ</t>
  </si>
  <si>
    <t>Приложение к Приказу Минфина РФ от 22.07.2003 № 67н (в ред. Приказа Минфина РФ от 18.09.2006 № 115 н)</t>
  </si>
  <si>
    <t>за</t>
  </si>
  <si>
    <t xml:space="preserve">  г.</t>
  </si>
  <si>
    <t xml:space="preserve">  </t>
  </si>
  <si>
    <t xml:space="preserve">  Форма № 2 ОКУД</t>
  </si>
  <si>
    <t>0710002</t>
  </si>
  <si>
    <t>Дата (год, месяц, число)</t>
  </si>
  <si>
    <t xml:space="preserve">Идентификационный номер налогоплательщика                                                                      </t>
  </si>
  <si>
    <t>/</t>
  </si>
  <si>
    <t>Показатель</t>
  </si>
  <si>
    <t>За отчетный период</t>
  </si>
  <si>
    <t>За аналогичный период предыдущего года</t>
  </si>
  <si>
    <t xml:space="preserve">наименование </t>
  </si>
  <si>
    <t>1</t>
  </si>
  <si>
    <t>2</t>
  </si>
  <si>
    <t>3</t>
  </si>
  <si>
    <t>4</t>
  </si>
  <si>
    <t>I. Доходы и расходы по обычным видам деятельности</t>
  </si>
  <si>
    <t xml:space="preserve">Выручка (нетто) от продажи товаров, продукции, работ, услуг (за минусом налога </t>
  </si>
  <si>
    <t>010</t>
  </si>
  <si>
    <t>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</si>
  <si>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</si>
  <si>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020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</si>
  <si>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</si>
  <si>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</si>
  <si>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</si>
  <si>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</si>
  <si>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</si>
  <si>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</si>
  <si>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 xml:space="preserve">Прибыль (убыток) от продаж </t>
  </si>
  <si>
    <t>050</t>
  </si>
  <si>
    <t>Прочие доходы и расходы</t>
  </si>
  <si>
    <t>Проценты к получению</t>
  </si>
  <si>
    <t>060</t>
  </si>
  <si>
    <t>Проценты к уплате</t>
  </si>
  <si>
    <t>070</t>
  </si>
  <si>
    <t>Доходы от участия в других организациях</t>
  </si>
  <si>
    <t>080</t>
  </si>
  <si>
    <t>Прочие доходы</t>
  </si>
  <si>
    <t>090</t>
  </si>
  <si>
    <t>Прочие расходы</t>
  </si>
  <si>
    <t>100</t>
  </si>
  <si>
    <t>Внереализационные доходы</t>
  </si>
  <si>
    <t>Внереализационные расходы</t>
  </si>
  <si>
    <t xml:space="preserve">Прибыль (убыток) до налогообложения </t>
  </si>
  <si>
    <t>Отложенные налоговые активы</t>
  </si>
  <si>
    <t>141</t>
  </si>
  <si>
    <t>142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</si>
  <si>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</si>
  <si>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</si>
  <si>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</si>
  <si>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</si>
  <si>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200</t>
  </si>
  <si>
    <t>Базовая пррибыль (убыток) на акцию</t>
  </si>
  <si>
    <t>Разводненная прибыль (убыток) на акцию</t>
  </si>
  <si>
    <t>Расшифровка отдельных прибылей и убытков</t>
  </si>
  <si>
    <t>прибыль</t>
  </si>
  <si>
    <t>убыток</t>
  </si>
  <si>
    <t xml:space="preserve">          5</t>
  </si>
  <si>
    <t>6</t>
  </si>
  <si>
    <t>Штрафы, пени и неустойки, признанные или по которым по-</t>
  </si>
  <si>
    <t>лучены решения суда (арбитражного суда) об их взыскании</t>
  </si>
  <si>
    <t>Прибыль (убыток) прошлых лет</t>
  </si>
  <si>
    <t xml:space="preserve">Возмещение убытков, причиненных неисполнением или </t>
  </si>
  <si>
    <t>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</si>
  <si>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</si>
  <si>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</si>
  <si>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</si>
  <si>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 xml:space="preserve">Списание дебиторских и кредиторских задолженностей, </t>
  </si>
  <si>
    <t xml:space="preserve">по которым истек срок исковой давности </t>
  </si>
  <si>
    <t xml:space="preserve"> ..</t>
  </si>
  <si>
    <t>Главный бухгалтер</t>
  </si>
  <si>
    <t>____________________</t>
  </si>
  <si>
    <t xml:space="preserve">            (расшифровка подписи)</t>
  </si>
  <si>
    <t xml:space="preserve">     (подпись)</t>
  </si>
  <si>
    <t>241</t>
  </si>
  <si>
    <t>Анализ ликвидности баланса</t>
  </si>
  <si>
    <t>Формула</t>
  </si>
  <si>
    <t>Значение</t>
  </si>
  <si>
    <t>Контроль на начало</t>
  </si>
  <si>
    <t>Контроль на конец</t>
  </si>
  <si>
    <t>БАЛАНС</t>
  </si>
  <si>
    <t>Показатели ликвидности баланса</t>
  </si>
  <si>
    <t>На начало года</t>
  </si>
  <si>
    <t>На конец года</t>
  </si>
  <si>
    <t>А1 больше или равно П1</t>
  </si>
  <si>
    <t>Текущая ликвидность</t>
  </si>
  <si>
    <t>А2 больше или равно П2</t>
  </si>
  <si>
    <t>Перспективная ликвидность</t>
  </si>
  <si>
    <t>А3 больше или равно П3</t>
  </si>
  <si>
    <t>А4 больше или равно П4</t>
  </si>
  <si>
    <t>стр. 250 + стр. 260</t>
  </si>
  <si>
    <t>3. Долгосрочные пассивы (П3)</t>
  </si>
  <si>
    <t>4. Постоянные пассивы (П4)</t>
  </si>
  <si>
    <t>1. Наиболее ликвидные активы (А1)</t>
  </si>
  <si>
    <t>2. Быстро реализуемые активы (А2)</t>
  </si>
  <si>
    <t>3. Медленно реализуемые активы (А3)</t>
  </si>
  <si>
    <t>4. Трудно реализуемые активы (А4)</t>
  </si>
  <si>
    <t>1)</t>
  </si>
  <si>
    <t>2)</t>
  </si>
  <si>
    <t>3)</t>
  </si>
  <si>
    <t>4)</t>
  </si>
  <si>
    <t>Условия:</t>
  </si>
  <si>
    <t>(А1 + А2) - (П1 + П2)</t>
  </si>
  <si>
    <t>А3 - П3</t>
  </si>
  <si>
    <t>ФИНАНСОВЫЕ КОЭФФИЦИЕНТЫ ПЛАТЕЖЕСПОСОБНОСТИ</t>
  </si>
  <si>
    <t>Наименование показателя</t>
  </si>
  <si>
    <t>Значения (в отн. едн.)</t>
  </si>
  <si>
    <t>1. Общий показатель ликвидности ( L1)</t>
  </si>
  <si>
    <t>2. Коэффициент абсолютной ликвидности (L2)</t>
  </si>
  <si>
    <t>3. Коэффициент "критической" оценки (L3)</t>
  </si>
  <si>
    <t>5. Коэффициент маневренности функционирующего капитала (L5)</t>
  </si>
  <si>
    <t>6. Доля оборотных средств в активах (L6)</t>
  </si>
  <si>
    <t xml:space="preserve"> КОЭФФИЦИЕНТЫ ФИНАНСОВОЙ УСТОЙЧИВОСТИ</t>
  </si>
  <si>
    <t xml:space="preserve"> КОЭФФИЦИЕНТЫ ДЕЛОВОЙ АКТИВНОСТИ</t>
  </si>
  <si>
    <t>Общие показатели оборачиваемости</t>
  </si>
  <si>
    <t>1. Коэффициент общей оборачиваемости капитала (ресурсоотдача) ( d1)</t>
  </si>
  <si>
    <t>3. Коэффициент отдачи нематериальных активов (d3)</t>
  </si>
  <si>
    <t xml:space="preserve">4. Фондоотдача (d4) </t>
  </si>
  <si>
    <t>5. Коэффициент отдачи собственного капитала (d5)</t>
  </si>
  <si>
    <t>Показатели управления активами</t>
  </si>
  <si>
    <t>6. Коэффициент оборачиваемости материальных средств (d6)</t>
  </si>
  <si>
    <t xml:space="preserve">7. Коэффициент оборачиваемости денежных средств ( d7) </t>
  </si>
  <si>
    <t>8. Коэффициент коэффициент оборачиваемости средств в расчетах (дебиторской задолженности) (d8)</t>
  </si>
  <si>
    <t>2. Коэффициент оборачиваемости мобильных средств (d2)</t>
  </si>
  <si>
    <t xml:space="preserve">Показатели рентабельности </t>
  </si>
  <si>
    <t xml:space="preserve">Значения </t>
  </si>
  <si>
    <t>Рентабельность продаж</t>
  </si>
  <si>
    <t>Общая рентабельность отчетного периода</t>
  </si>
  <si>
    <t>Рентабельность собственного капитала</t>
  </si>
  <si>
    <t>Экономическая рентабельность активов</t>
  </si>
  <si>
    <t>Показатели</t>
  </si>
  <si>
    <t xml:space="preserve">Анализ финансовой устойчивости </t>
  </si>
  <si>
    <t>1. Источники формирования собственных оборотных средств (стр. 490)</t>
  </si>
  <si>
    <t>2. Внеоборотные активы (стр. 190)</t>
  </si>
  <si>
    <t>3. Наличие собственных оборотных средств (п. 1 - п. 2)</t>
  </si>
  <si>
    <t>4. Долгосрочные пассивы (стр. 590)</t>
  </si>
  <si>
    <t>5. Наличие собственных и долгосрочных заемных источников формирования запасов и затрат (п. 3 + п. 4)</t>
  </si>
  <si>
    <t>6. Краткосрочные заемные средства (стр. 610)</t>
  </si>
  <si>
    <t>7. Общая величина основных источников (п. 5 + п. 6)</t>
  </si>
  <si>
    <t>8. Общая величина запасов (стр. 210)</t>
  </si>
  <si>
    <r>
      <t xml:space="preserve">9. Излишек (+), недостаток (-) </t>
    </r>
    <r>
      <rPr>
        <b/>
        <sz val="12"/>
        <rFont val="Times New Roman"/>
        <family val="1"/>
      </rPr>
      <t>собственных оборотных средств</t>
    </r>
    <r>
      <rPr>
        <sz val="12"/>
        <rFont val="Times New Roman"/>
        <family val="1"/>
      </rPr>
      <t xml:space="preserve"> (п. 3 - п. 8)</t>
    </r>
  </si>
  <si>
    <r>
      <t xml:space="preserve">10. Излишек (+), недостаток (-) </t>
    </r>
    <r>
      <rPr>
        <b/>
        <sz val="12"/>
        <rFont val="Times New Roman"/>
        <family val="1"/>
      </rPr>
      <t>собственных и долгосрочных заемных источников</t>
    </r>
    <r>
      <rPr>
        <sz val="12"/>
        <rFont val="Times New Roman"/>
        <family val="1"/>
      </rPr>
      <t xml:space="preserve"> формирования запасов средств (п. 5 - п. 8)</t>
    </r>
  </si>
  <si>
    <r>
      <t xml:space="preserve">11. Излишек (+), недостаток (-) общей величины </t>
    </r>
    <r>
      <rPr>
        <b/>
        <sz val="12"/>
        <rFont val="Times New Roman"/>
        <family val="1"/>
      </rPr>
      <t>основных источников</t>
    </r>
    <r>
      <rPr>
        <sz val="12"/>
        <rFont val="Times New Roman"/>
        <family val="1"/>
      </rPr>
      <t xml:space="preserve"> формирования запасов (п. 7 - п. 8)</t>
    </r>
  </si>
  <si>
    <t xml:space="preserve">Вычисление 3-х показателей обеспеченности запасов и затрат источниками их формирования позволяет классифицировать финансовые ситуации по степени их устойчивости. Существуют 4 типа финансовой устойчивости:
</t>
  </si>
  <si>
    <t>Для более полной характеристики уровня финансовой устойчивости можно вывести коэффициенты обеспеченности запасов и затрат источниками финансирования.</t>
  </si>
  <si>
    <r>
      <t xml:space="preserve">1. </t>
    </r>
    <r>
      <rPr>
        <b/>
        <sz val="12"/>
        <color indexed="8"/>
        <rFont val="Times New Roman"/>
        <family val="1"/>
      </rPr>
      <t>Абсолютная</t>
    </r>
    <r>
      <rPr>
        <b/>
        <sz val="12"/>
        <color indexed="5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устойчивость финансового состояния</t>
    </r>
    <r>
      <rPr>
        <sz val="12"/>
        <rFont val="Times New Roman"/>
        <family val="1"/>
      </rPr>
      <t xml:space="preserve">, когда п. 9 &gt; 0, п. 10 &gt; 0, п.11 &gt; 0.
</t>
    </r>
  </si>
  <si>
    <r>
      <t xml:space="preserve">2. </t>
    </r>
    <r>
      <rPr>
        <b/>
        <sz val="12"/>
        <color indexed="8"/>
        <rFont val="Times New Roman"/>
        <family val="1"/>
      </rPr>
      <t>Нормальная</t>
    </r>
    <r>
      <rPr>
        <b/>
        <sz val="12"/>
        <color indexed="17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устойчивость финансового состояния</t>
    </r>
    <r>
      <rPr>
        <sz val="12"/>
        <rFont val="Times New Roman"/>
        <family val="1"/>
      </rPr>
      <t xml:space="preserve">, гарантирующая его платежеспособность, когда п. 9 &lt; 0, п. 10 &gt; 0, п.11 &gt; 0.
</t>
    </r>
  </si>
  <si>
    <r>
      <t xml:space="preserve">3. </t>
    </r>
    <r>
      <rPr>
        <b/>
        <sz val="12"/>
        <color indexed="8"/>
        <rFont val="Times New Roman"/>
        <family val="1"/>
      </rPr>
      <t>Неустойчивое</t>
    </r>
    <r>
      <rPr>
        <b/>
        <sz val="12"/>
        <color indexed="53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финансовое состояние</t>
    </r>
    <r>
      <rPr>
        <sz val="12"/>
        <rFont val="Times New Roman"/>
        <family val="1"/>
      </rPr>
      <t xml:space="preserve">, сопряженное с нарушением платежеспособности, при котором, тем не менее, сохраняется возможность восстановления равновесия за счет пополнения источников собственных средств и увеличения собственных оборотных средств, когда п. 9 &lt; 0, п. 10 &lt; 0, п. 11&gt; 0.
</t>
    </r>
  </si>
  <si>
    <r>
      <t xml:space="preserve">4. </t>
    </r>
    <r>
      <rPr>
        <b/>
        <sz val="12"/>
        <color indexed="8"/>
        <rFont val="Times New Roman"/>
        <family val="1"/>
      </rPr>
      <t>Кризисное</t>
    </r>
    <r>
      <rPr>
        <b/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финансовое состояние</t>
    </r>
    <r>
      <rPr>
        <sz val="12"/>
        <rFont val="Times New Roman"/>
        <family val="1"/>
      </rPr>
      <t xml:space="preserve">, при котором предприятие находится на грани банкротства, поскольку в данной ситуации денежные средства, краткосрочные финансовые вложения и дебиторская задолженность не покрывают даже его кредиторской задолженности, когда п. 9 &lt; 0, п. 10 &lt; 0, п. 11 &lt; 0.
</t>
    </r>
  </si>
  <si>
    <t>L5 = 0...1,0</t>
  </si>
  <si>
    <t>Необходимое значение 1,5; оптимальное L4 = 1,0...2,0</t>
  </si>
  <si>
    <t>L3 &gt; 0,7...0,8</t>
  </si>
  <si>
    <t xml:space="preserve">Доля оборотных средств в активах = оборотные активы / всего хозяйственных средств </t>
  </si>
  <si>
    <t>L7 &gt; 0,1 (10%)</t>
  </si>
  <si>
    <t>Косс = (стр. 490 - стр. 190) / стр. 290</t>
  </si>
  <si>
    <r>
      <t>8. Коэффициент восстановления платежеспособности К</t>
    </r>
    <r>
      <rPr>
        <b/>
        <sz val="8"/>
        <rFont val="Times New Roman"/>
        <family val="1"/>
      </rPr>
      <t>В</t>
    </r>
  </si>
  <si>
    <r>
      <t>7. Коэффициент обеспеченноти собственными средствами ( L7) К</t>
    </r>
    <r>
      <rPr>
        <b/>
        <sz val="8"/>
        <rFont val="Times New Roman"/>
        <family val="1"/>
      </rPr>
      <t>ОСС</t>
    </r>
  </si>
  <si>
    <t>период восстановления платежеспособности (6 месяцев)</t>
  </si>
  <si>
    <r>
      <t>4. Коэффициент текущей ликвидности (L4) К</t>
    </r>
    <r>
      <rPr>
        <b/>
        <sz val="8"/>
        <rFont val="Times New Roman"/>
        <family val="1"/>
      </rPr>
      <t>ТЛ</t>
    </r>
  </si>
  <si>
    <t>период утраты платежеспособности (3 месяцев)</t>
  </si>
  <si>
    <r>
      <t>К</t>
    </r>
    <r>
      <rPr>
        <b/>
        <sz val="6"/>
        <rFont val="Times New Roman"/>
        <family val="1"/>
      </rPr>
      <t>В</t>
    </r>
    <r>
      <rPr>
        <b/>
        <sz val="10"/>
        <rFont val="Times New Roman"/>
        <family val="1"/>
      </rPr>
      <t xml:space="preserve"> &gt; 1</t>
    </r>
  </si>
  <si>
    <r>
      <t>9. Коэффициент утраты платежеспоссобности К</t>
    </r>
    <r>
      <rPr>
        <b/>
        <sz val="8"/>
        <rFont val="Times New Roman"/>
        <family val="1"/>
      </rPr>
      <t>У</t>
    </r>
  </si>
  <si>
    <t>Ку &gt; 1</t>
  </si>
  <si>
    <t xml:space="preserve">На этом листе Вы вводите данные баланса </t>
  </si>
  <si>
    <t xml:space="preserve">БЕСПЛАТНАЯ </t>
  </si>
  <si>
    <t>Excel таблица-калькулятор</t>
  </si>
  <si>
    <t>9.Срок оборачиваемости дебиторской задолженности (d9)</t>
  </si>
  <si>
    <t>10. Коэффициент оборачиваемости кредиторской задолженности (d10)</t>
  </si>
  <si>
    <t>11. Срок оборачиваемости кредиторской задолженности (d11)</t>
  </si>
  <si>
    <t>d1 = стр. 010 (ф.№2) / (стр. 190 + стр. 290) ф.№1</t>
  </si>
  <si>
    <t>d2 = стр. 010 (ф.№2) / стр. 290 (ф.№1)</t>
  </si>
  <si>
    <t>d3 = стр. 010 (ф.№2) / стр.110 (ф.№1)</t>
  </si>
  <si>
    <t>На начало периода</t>
  </si>
  <si>
    <t>На конец периода</t>
  </si>
  <si>
    <t>d4 = стр. 010 (ф.№2) / стр.120 (ф.№1)</t>
  </si>
  <si>
    <t>d5 = стр. 010 (ф.№2) / стр. 490 (ф.№1)</t>
  </si>
  <si>
    <t>d8 = стр. 010 (ф.№2) / стр. 230 (ф.№1)</t>
  </si>
  <si>
    <t>d10 = стр. 010 (ф.№2) / стр. 620 (ф.№1)</t>
  </si>
  <si>
    <t>d11 = (стр. 620 (ф.№1) х t) / стр. 010 (ф.№2)</t>
  </si>
  <si>
    <t>d9 = (стр. 230 (ф.№1) х t) / стр. 010 (ф.№2)</t>
  </si>
  <si>
    <t>d7 = (стр. 260 (ф.№1) х t) / стр. 010 (ф.№2)</t>
  </si>
  <si>
    <r>
      <t xml:space="preserve">Финансовый анализ тесно связан с бухгалтерским учетом, так как использует для расчета показателей и коэффициентов </t>
    </r>
    <r>
      <rPr>
        <sz val="10.5"/>
        <color indexed="10"/>
        <rFont val="Times New Roman"/>
        <family val="1"/>
      </rPr>
      <t>формы бухгалтерской отчетности</t>
    </r>
    <r>
      <rPr>
        <sz val="10.5"/>
        <color indexed="12"/>
        <rFont val="Times New Roman"/>
        <family val="1"/>
      </rPr>
      <t xml:space="preserve">. Наиболее доступным для любых категорий пользователей являются ежеквартальные формы бухгалтерской отчетности предприятия, и, в первую очередь, </t>
    </r>
    <r>
      <rPr>
        <b/>
        <sz val="10.5"/>
        <color indexed="12"/>
        <rFont val="Times New Roman"/>
        <family val="1"/>
      </rPr>
      <t>Баланс</t>
    </r>
    <r>
      <rPr>
        <sz val="10.5"/>
        <color indexed="12"/>
        <rFont val="Times New Roman"/>
        <family val="1"/>
      </rPr>
      <t xml:space="preserve"> (форма № 1) и </t>
    </r>
    <r>
      <rPr>
        <b/>
        <sz val="10.5"/>
        <color indexed="12"/>
        <rFont val="Times New Roman"/>
        <family val="1"/>
      </rPr>
      <t>Отчет о прибылях и убытках</t>
    </r>
    <r>
      <rPr>
        <sz val="10.5"/>
        <color indexed="12"/>
        <rFont val="Times New Roman"/>
        <family val="1"/>
      </rPr>
      <t xml:space="preserve"> (форма № 2).
</t>
    </r>
  </si>
  <si>
    <t>R1 = стр. 050 (ф.№2) / стр. 010 (ф.№2) х 100%</t>
  </si>
  <si>
    <t>R2 = стр. 140 (ф.№2) / стр. 010 (ф.№2) х 100%</t>
  </si>
  <si>
    <t>R3 = стр. 190 (ф.№2) / стр. 010 (ф.№2) х 100%</t>
  </si>
  <si>
    <t>R4 = стр. 190 (ф.№2) / стр. 300 (ф.№1) х 100%</t>
  </si>
  <si>
    <t>R5 = стр.190 (ф.№2) / стр. 490 (ф.№1) х 100%</t>
  </si>
  <si>
    <t>R6 = стр. 029 (ф.№2) / стр. 010 (ф.№2) х 100%</t>
  </si>
  <si>
    <t>R7 = стр. 050 (ф.№2) / (стр. 020 + стр. 030 + стр. 040) (ф.№2) х 100%</t>
  </si>
  <si>
    <t>http://ovchinnikov-pav.narod.ru/</t>
  </si>
  <si>
    <t>R1 = прибыль от продаж / выручка от продаж х 100%</t>
  </si>
  <si>
    <t>R2 = прибыль до налогообложения / выручка от продаж х 100%</t>
  </si>
  <si>
    <t>R3 = чистая прибыль / выручка от продаж х 100%</t>
  </si>
  <si>
    <t>R4 = чистая прибыль / средняя стоимость имущества х 100%</t>
  </si>
  <si>
    <t>R6 = прибыль валовая / выручка от продаж х 100%</t>
  </si>
  <si>
    <t>R7 = прибыль от продаж / затраты на производство и реализацию продукции х 100%</t>
  </si>
  <si>
    <t>d6 = (средняя стоимость запасов) х t) / выручка от продажи</t>
  </si>
  <si>
    <t>d7 = (средняя стоимость денежных средств) х t) / выручка от продажи</t>
  </si>
  <si>
    <t>d9 = (средняя стоимость дебиторской задолженности) х t) / выручка от продажи</t>
  </si>
  <si>
    <t>d11 = (средняя стоимость кредиторской задолженности) х t) / выручка от продажи</t>
  </si>
  <si>
    <t>Не выше 1,5</t>
  </si>
  <si>
    <t>Анализ вероятности банкротства по модели Альтмана</t>
  </si>
  <si>
    <t>Обозначение</t>
  </si>
  <si>
    <t>Х1</t>
  </si>
  <si>
    <t>Х2</t>
  </si>
  <si>
    <t>Вероятность банкротства</t>
  </si>
  <si>
    <t>Х3</t>
  </si>
  <si>
    <t>Х4</t>
  </si>
  <si>
    <t>Х5</t>
  </si>
  <si>
    <t xml:space="preserve">
</t>
  </si>
  <si>
    <t xml:space="preserve">Z </t>
  </si>
  <si>
    <t>Прибыль до налогообложения /</t>
  </si>
  <si>
    <t>Нераспределенная прибыль /</t>
  </si>
  <si>
    <t>R5 = чистая прибыль / средняя стоимость собственного капитала х 100%</t>
  </si>
  <si>
    <r>
      <t>В зависимости от значения «</t>
    </r>
    <r>
      <rPr>
        <i/>
        <sz val="12"/>
        <rFont val="Times New Roman"/>
        <family val="1"/>
      </rPr>
      <t>Z-</t>
    </r>
    <r>
      <rPr>
        <sz val="12"/>
        <rFont val="Times New Roman"/>
        <family val="1"/>
      </rPr>
      <t xml:space="preserve">счета» по определенной шкале проводится оценка вероятности наступления банкротства в течение двух лет:
Если </t>
    </r>
    <r>
      <rPr>
        <b/>
        <i/>
        <sz val="12"/>
        <rFont val="Times New Roman"/>
        <family val="1"/>
      </rPr>
      <t>Z</t>
    </r>
    <r>
      <rPr>
        <b/>
        <sz val="12"/>
        <rFont val="Times New Roman"/>
        <family val="1"/>
      </rPr>
      <t xml:space="preserve"> &lt; 1,81</t>
    </r>
    <r>
      <rPr>
        <sz val="12"/>
        <rFont val="Times New Roman"/>
        <family val="1"/>
      </rPr>
      <t xml:space="preserve">, то вероятность банкротства очень высокая;
Если </t>
    </r>
    <r>
      <rPr>
        <b/>
        <sz val="12"/>
        <rFont val="Times New Roman"/>
        <family val="1"/>
      </rPr>
      <t xml:space="preserve">1,81 &lt; </t>
    </r>
    <r>
      <rPr>
        <b/>
        <i/>
        <sz val="12"/>
        <rFont val="Times New Roman"/>
        <family val="1"/>
      </rPr>
      <t>Z</t>
    </r>
    <r>
      <rPr>
        <b/>
        <sz val="12"/>
        <rFont val="Times New Roman"/>
        <family val="1"/>
      </rPr>
      <t xml:space="preserve"> &lt; 2,675</t>
    </r>
    <r>
      <rPr>
        <sz val="12"/>
        <rFont val="Times New Roman"/>
        <family val="1"/>
      </rPr>
      <t xml:space="preserve">, то вероятность банкротства средняя;
Если </t>
    </r>
    <r>
      <rPr>
        <b/>
        <i/>
        <sz val="12"/>
        <rFont val="Times New Roman"/>
        <family val="1"/>
      </rPr>
      <t>Z</t>
    </r>
    <r>
      <rPr>
        <b/>
        <sz val="12"/>
        <rFont val="Times New Roman"/>
        <family val="1"/>
      </rPr>
      <t xml:space="preserve"> = 2,675</t>
    </r>
    <r>
      <rPr>
        <sz val="12"/>
        <rFont val="Times New Roman"/>
        <family val="1"/>
      </rPr>
      <t xml:space="preserve">, то вероятность банкротства равна 0,5;
Если </t>
    </r>
    <r>
      <rPr>
        <b/>
        <sz val="12"/>
        <rFont val="Times New Roman"/>
        <family val="1"/>
      </rPr>
      <t xml:space="preserve">2,675 &lt; </t>
    </r>
    <r>
      <rPr>
        <b/>
        <i/>
        <sz val="12"/>
        <rFont val="Times New Roman"/>
        <family val="1"/>
      </rPr>
      <t>Z</t>
    </r>
    <r>
      <rPr>
        <b/>
        <sz val="12"/>
        <rFont val="Times New Roman"/>
        <family val="1"/>
      </rPr>
      <t xml:space="preserve"> &lt; 2,99</t>
    </r>
    <r>
      <rPr>
        <sz val="12"/>
        <rFont val="Times New Roman"/>
        <family val="1"/>
      </rPr>
      <t xml:space="preserve">, то вероятность банкротства невелика;
Если </t>
    </r>
    <r>
      <rPr>
        <b/>
        <i/>
        <sz val="12"/>
        <rFont val="Times New Roman"/>
        <family val="1"/>
      </rPr>
      <t>Z</t>
    </r>
    <r>
      <rPr>
        <b/>
        <sz val="12"/>
        <rFont val="Times New Roman"/>
        <family val="1"/>
      </rPr>
      <t xml:space="preserve"> &gt; 2,99</t>
    </r>
    <r>
      <rPr>
        <sz val="12"/>
        <rFont val="Times New Roman"/>
        <family val="1"/>
      </rPr>
      <t>, то вероятность банкротства очень низкая.</t>
    </r>
  </si>
  <si>
    <t>общая величина активов (валюта баланса)</t>
  </si>
  <si>
    <t>обязательства (заемный капитал)</t>
  </si>
  <si>
    <t>Собственный капитал (уставный капитал) /</t>
  </si>
  <si>
    <t>Выручка от продажи /</t>
  </si>
  <si>
    <t>Чистый оборотный капитал [(ф.1, стр.290) - (ф.1, стр.690)] /</t>
  </si>
  <si>
    <r>
      <t>Z</t>
    </r>
    <r>
      <rPr>
        <b/>
        <sz val="12"/>
        <rFont val="Times New Roman"/>
        <family val="1"/>
      </rPr>
      <t xml:space="preserve">-счет Альтмана (индекс кредитоспособности):                                                                                                                                                       </t>
    </r>
    <r>
      <rPr>
        <b/>
        <i/>
        <sz val="12"/>
        <rFont val="Times New Roman"/>
        <family val="1"/>
      </rPr>
      <t>Z</t>
    </r>
    <r>
      <rPr>
        <b/>
        <sz val="12"/>
        <rFont val="Times New Roman"/>
        <family val="1"/>
      </rPr>
      <t xml:space="preserve"> = 1,2 х </t>
    </r>
    <r>
      <rPr>
        <b/>
        <i/>
        <sz val="12"/>
        <rFont val="Times New Roman"/>
        <family val="1"/>
      </rPr>
      <t>Х</t>
    </r>
    <r>
      <rPr>
        <b/>
        <sz val="12"/>
        <rFont val="Times New Roman"/>
        <family val="1"/>
      </rPr>
      <t xml:space="preserve">1 + 1,4 х </t>
    </r>
    <r>
      <rPr>
        <b/>
        <i/>
        <sz val="12"/>
        <rFont val="Times New Roman"/>
        <family val="1"/>
      </rPr>
      <t>Х</t>
    </r>
    <r>
      <rPr>
        <b/>
        <sz val="12"/>
        <rFont val="Times New Roman"/>
        <family val="1"/>
      </rPr>
      <t xml:space="preserve">2 + 3,3 х </t>
    </r>
    <r>
      <rPr>
        <b/>
        <i/>
        <sz val="12"/>
        <rFont val="Times New Roman"/>
        <family val="1"/>
      </rPr>
      <t>Х</t>
    </r>
    <r>
      <rPr>
        <b/>
        <sz val="12"/>
        <rFont val="Times New Roman"/>
        <family val="1"/>
      </rPr>
      <t xml:space="preserve">3 + 0,6 х </t>
    </r>
    <r>
      <rPr>
        <b/>
        <i/>
        <sz val="12"/>
        <rFont val="Times New Roman"/>
        <family val="1"/>
      </rPr>
      <t>Х</t>
    </r>
    <r>
      <rPr>
        <b/>
        <sz val="12"/>
        <rFont val="Times New Roman"/>
        <family val="1"/>
      </rPr>
      <t xml:space="preserve">4 + </t>
    </r>
    <r>
      <rPr>
        <b/>
        <i/>
        <sz val="12"/>
        <rFont val="Times New Roman"/>
        <family val="1"/>
      </rPr>
      <t>Х</t>
    </r>
    <r>
      <rPr>
        <b/>
        <sz val="12"/>
        <rFont val="Times New Roman"/>
        <family val="1"/>
      </rPr>
      <t>5</t>
    </r>
  </si>
  <si>
    <t>d6 = (стр. 210 (ф.№1) х t) / стр. 010 (ф.№2)</t>
  </si>
  <si>
    <t>стр. 230 + стр. 240 +                                   + стр. 270</t>
  </si>
  <si>
    <t>стр. 210 + стр. 220 +                        + стр. 140</t>
  </si>
  <si>
    <t>стр. 190 - стр. 140</t>
  </si>
  <si>
    <t>стр. 610 + стр. 660</t>
  </si>
  <si>
    <t xml:space="preserve">стр. 590 </t>
  </si>
  <si>
    <t>стр. 490 + стр. 630 +                                      + стр. 640 + стр. 650</t>
  </si>
  <si>
    <t>L2 &gt; 0,2...0,7</t>
  </si>
  <si>
    <t>Зависит от отраслевой принадлежности организации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</si>
</sst>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#,##0.000"/>
    <numFmt numFmtId="174" formatCode="_-* #,##0.0_р_._-;\-* #,##0.0_р_._-;_-* &quot;-&quot;?_р_._-;_-@_-"/>
    <numFmt numFmtId="175" formatCode="_(* #,##0.0_);_(* \(#,##0.0\);_(* &quot;-&quot;??_);_(@_)"/>
    <numFmt numFmtId="176" formatCode="_(* #,##0_);_(* \(#,##0\);_(* &quot;-&quot;??_);_(@_)"/>
    <numFmt numFmtId="177" formatCode="0.0"/>
    <numFmt numFmtId="178" formatCode="#,##0.0_ ;\-#,##0.0\ "/>
    <numFmt numFmtId="179" formatCode="#,##0.0"/>
    <numFmt numFmtId="180" formatCode="#,##0.00_ ;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sz val="7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color indexed="12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b/>
      <i/>
      <sz val="10"/>
      <name val="Arial"/>
      <family val="0"/>
    </font>
    <font>
      <sz val="10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8"/>
      <name val="Tahoma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58"/>
      <name val="Times New Roman"/>
      <family val="1"/>
    </font>
    <font>
      <u val="single"/>
      <sz val="10"/>
      <color indexed="36"/>
      <name val="Arial"/>
      <family val="0"/>
    </font>
    <font>
      <b/>
      <sz val="8"/>
      <color indexed="8"/>
      <name val="Arial Cyr"/>
      <family val="2"/>
    </font>
    <font>
      <b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i/>
      <sz val="10"/>
      <color indexed="10"/>
      <name val="Arial"/>
      <family val="2"/>
    </font>
    <font>
      <b/>
      <i/>
      <sz val="11"/>
      <color indexed="10"/>
      <name val="Times New Roman"/>
      <family val="1"/>
    </font>
    <font>
      <sz val="10.5"/>
      <color indexed="12"/>
      <name val="Times New Roman"/>
      <family val="1"/>
    </font>
    <font>
      <sz val="10.5"/>
      <color indexed="10"/>
      <name val="Times New Roman"/>
      <family val="1"/>
    </font>
    <font>
      <b/>
      <sz val="10.5"/>
      <color indexed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5"/>
      <color indexed="44"/>
      <name val="Arial"/>
      <family val="2"/>
    </font>
    <font>
      <sz val="11"/>
      <name val="Times New Roman"/>
      <family val="1"/>
    </font>
    <font>
      <b/>
      <sz val="9"/>
      <color indexed="8"/>
      <name val="Arial Cyr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49" fontId="0" fillId="2" borderId="0" xfId="0" applyNumberFormat="1" applyFill="1" applyAlignment="1" applyProtection="1">
      <alignment/>
      <protection locked="0"/>
    </xf>
    <xf numFmtId="49" fontId="2" fillId="2" borderId="0" xfId="0" applyNumberFormat="1" applyFont="1" applyFill="1" applyAlignment="1" applyProtection="1">
      <alignment horizontal="right"/>
      <protection locked="0"/>
    </xf>
    <xf numFmtId="49" fontId="3" fillId="2" borderId="0" xfId="0" applyNumberFormat="1" applyFont="1" applyFill="1" applyAlignment="1" applyProtection="1">
      <alignment horizontal="center"/>
      <protection locked="0"/>
    </xf>
    <xf numFmtId="49" fontId="4" fillId="2" borderId="0" xfId="0" applyNumberFormat="1" applyFont="1" applyFill="1" applyAlignment="1" applyProtection="1">
      <alignment/>
      <protection locked="0"/>
    </xf>
    <xf numFmtId="49" fontId="3" fillId="2" borderId="0" xfId="0" applyNumberFormat="1" applyFont="1" applyFill="1" applyAlignment="1" applyProtection="1">
      <alignment/>
      <protection locked="0"/>
    </xf>
    <xf numFmtId="49" fontId="4" fillId="2" borderId="0" xfId="0" applyNumberFormat="1" applyFont="1" applyFill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right"/>
      <protection locked="0"/>
    </xf>
    <xf numFmtId="49" fontId="3" fillId="2" borderId="0" xfId="0" applyNumberFormat="1" applyFont="1" applyFill="1" applyAlignment="1" applyProtection="1">
      <alignment horizontal="left"/>
      <protection locked="0"/>
    </xf>
    <xf numFmtId="49" fontId="5" fillId="2" borderId="0" xfId="0" applyNumberFormat="1" applyFont="1" applyFill="1" applyAlignment="1" applyProtection="1">
      <alignment/>
      <protection locked="0"/>
    </xf>
    <xf numFmtId="49" fontId="5" fillId="2" borderId="0" xfId="0" applyNumberFormat="1" applyFont="1" applyFill="1" applyAlignment="1" applyProtection="1">
      <alignment horizontal="right" vertical="center"/>
      <protection locked="0"/>
    </xf>
    <xf numFmtId="49" fontId="6" fillId="2" borderId="0" xfId="0" applyNumberFormat="1" applyFont="1" applyFill="1" applyBorder="1" applyAlignment="1" applyProtection="1" quotePrefix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right"/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>
      <alignment horizontal="center"/>
      <protection locked="0"/>
    </xf>
    <xf numFmtId="49" fontId="6" fillId="2" borderId="0" xfId="0" applyNumberFormat="1" applyFont="1" applyFill="1" applyBorder="1" applyAlignment="1" applyProtection="1">
      <alignment horizontal="center"/>
      <protection locked="0"/>
    </xf>
    <xf numFmtId="49" fontId="5" fillId="2" borderId="3" xfId="0" applyNumberFormat="1" applyFont="1" applyFill="1" applyBorder="1" applyAlignment="1" applyProtection="1">
      <alignment horizontal="right"/>
      <protection locked="0"/>
    </xf>
    <xf numFmtId="49" fontId="5" fillId="2" borderId="3" xfId="0" applyNumberFormat="1" applyFont="1" applyFill="1" applyBorder="1" applyAlignment="1" applyProtection="1">
      <alignment/>
      <protection locked="0"/>
    </xf>
    <xf numFmtId="49" fontId="5" fillId="2" borderId="0" xfId="0" applyNumberFormat="1" applyFont="1" applyFill="1" applyBorder="1" applyAlignment="1" applyProtection="1">
      <alignment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/>
    </xf>
    <xf numFmtId="49" fontId="7" fillId="2" borderId="0" xfId="0" applyNumberFormat="1" applyFont="1" applyFill="1" applyBorder="1" applyAlignment="1" applyProtection="1">
      <alignment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49" fontId="2" fillId="2" borderId="0" xfId="0" applyNumberFormat="1" applyFont="1" applyFill="1" applyBorder="1" applyAlignment="1" applyProtection="1">
      <alignment horizontal="right" vertical="top"/>
      <protection locked="0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0" fontId="6" fillId="2" borderId="15" xfId="0" applyNumberFormat="1" applyFont="1" applyFill="1" applyBorder="1" applyAlignment="1" applyProtection="1">
      <alignment horizontal="center"/>
      <protection locked="0"/>
    </xf>
    <xf numFmtId="0" fontId="6" fillId="2" borderId="11" xfId="0" applyNumberFormat="1" applyFon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/>
      <protection locked="0"/>
    </xf>
    <xf numFmtId="41" fontId="6" fillId="2" borderId="16" xfId="0" applyNumberFormat="1" applyFont="1" applyFill="1" applyBorder="1" applyAlignment="1" applyProtection="1">
      <alignment horizontal="right"/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/>
      <protection locked="0"/>
    </xf>
    <xf numFmtId="49" fontId="0" fillId="2" borderId="18" xfId="0" applyNumberFormat="1" applyFill="1" applyBorder="1" applyAlignment="1" applyProtection="1">
      <alignment/>
      <protection locked="0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/>
      <protection locked="0"/>
    </xf>
    <xf numFmtId="49" fontId="0" fillId="2" borderId="21" xfId="0" applyNumberFormat="1" applyFill="1" applyBorder="1" applyAlignment="1" applyProtection="1">
      <alignment/>
      <protection locked="0"/>
    </xf>
    <xf numFmtId="49" fontId="0" fillId="2" borderId="22" xfId="0" applyNumberFormat="1" applyFill="1" applyBorder="1" applyAlignment="1" applyProtection="1">
      <alignment/>
      <protection locked="0"/>
    </xf>
    <xf numFmtId="49" fontId="2" fillId="2" borderId="23" xfId="0" applyNumberFormat="1" applyFont="1" applyFill="1" applyBorder="1" applyAlignment="1" applyProtection="1">
      <alignment/>
      <protection locked="0"/>
    </xf>
    <xf numFmtId="49" fontId="0" fillId="2" borderId="23" xfId="0" applyNumberFormat="1" applyFill="1" applyBorder="1" applyAlignment="1" applyProtection="1">
      <alignment/>
      <protection locked="0"/>
    </xf>
    <xf numFmtId="49" fontId="0" fillId="2" borderId="24" xfId="0" applyNumberFormat="1" applyFill="1" applyBorder="1" applyAlignment="1" applyProtection="1">
      <alignment/>
      <protection locked="0"/>
    </xf>
    <xf numFmtId="49" fontId="2" fillId="2" borderId="22" xfId="0" applyNumberFormat="1" applyFont="1" applyFill="1" applyBorder="1" applyAlignment="1" applyProtection="1">
      <alignment horizontal="center"/>
      <protection locked="0"/>
    </xf>
    <xf numFmtId="49" fontId="2" fillId="2" borderId="12" xfId="0" applyNumberFormat="1" applyFont="1" applyFill="1" applyBorder="1" applyAlignment="1" applyProtection="1">
      <alignment/>
      <protection locked="0"/>
    </xf>
    <xf numFmtId="49" fontId="2" fillId="2" borderId="0" xfId="0" applyNumberFormat="1" applyFont="1" applyFill="1" applyBorder="1" applyAlignment="1" applyProtection="1">
      <alignment/>
      <protection locked="0"/>
    </xf>
    <xf numFmtId="49" fontId="2" fillId="2" borderId="22" xfId="0" applyNumberFormat="1" applyFont="1" applyFill="1" applyBorder="1" applyAlignment="1" applyProtection="1">
      <alignment/>
      <protection locked="0"/>
    </xf>
    <xf numFmtId="49" fontId="2" fillId="2" borderId="25" xfId="0" applyNumberFormat="1" applyFont="1" applyFill="1" applyBorder="1" applyAlignment="1" applyProtection="1">
      <alignment/>
      <protection locked="0"/>
    </xf>
    <xf numFmtId="49" fontId="2" fillId="2" borderId="17" xfId="0" applyNumberFormat="1" applyFont="1" applyFill="1" applyBorder="1" applyAlignment="1" applyProtection="1">
      <alignment/>
      <protection locked="0"/>
    </xf>
    <xf numFmtId="49" fontId="2" fillId="2" borderId="25" xfId="0" applyNumberFormat="1" applyFont="1" applyFill="1" applyBorder="1" applyAlignment="1" applyProtection="1">
      <alignment horizontal="center"/>
      <protection locked="0"/>
    </xf>
    <xf numFmtId="49" fontId="6" fillId="2" borderId="22" xfId="0" applyNumberFormat="1" applyFont="1" applyFill="1" applyBorder="1" applyAlignment="1" applyProtection="1">
      <alignment horizontal="center"/>
      <protection locked="0"/>
    </xf>
    <xf numFmtId="49" fontId="6" fillId="2" borderId="23" xfId="0" applyNumberFormat="1" applyFont="1" applyFill="1" applyBorder="1" applyAlignment="1" applyProtection="1">
      <alignment horizontal="center"/>
      <protection locked="0"/>
    </xf>
    <xf numFmtId="49" fontId="2" fillId="2" borderId="19" xfId="0" applyNumberFormat="1" applyFont="1" applyFill="1" applyBorder="1" applyAlignment="1" applyProtection="1">
      <alignment/>
      <protection locked="0"/>
    </xf>
    <xf numFmtId="49" fontId="2" fillId="2" borderId="14" xfId="0" applyNumberFormat="1" applyFont="1" applyFill="1" applyBorder="1" applyAlignment="1" applyProtection="1">
      <alignment/>
      <protection locked="0"/>
    </xf>
    <xf numFmtId="49" fontId="2" fillId="2" borderId="18" xfId="0" applyNumberFormat="1" applyFont="1" applyFill="1" applyBorder="1" applyAlignment="1" applyProtection="1">
      <alignment horizontal="left" indent="1"/>
      <protection locked="0"/>
    </xf>
    <xf numFmtId="49" fontId="2" fillId="2" borderId="21" xfId="0" applyNumberFormat="1" applyFont="1" applyFill="1" applyBorder="1" applyAlignment="1" applyProtection="1">
      <alignment horizontal="left" indent="1"/>
      <protection locked="0"/>
    </xf>
    <xf numFmtId="49" fontId="2" fillId="2" borderId="21" xfId="0" applyNumberFormat="1" applyFont="1" applyFill="1" applyBorder="1" applyAlignment="1" applyProtection="1">
      <alignment/>
      <protection locked="0"/>
    </xf>
    <xf numFmtId="49" fontId="2" fillId="2" borderId="26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/>
      <protection locked="0"/>
    </xf>
    <xf numFmtId="49" fontId="2" fillId="2" borderId="27" xfId="0" applyNumberFormat="1" applyFont="1" applyFill="1" applyBorder="1" applyAlignment="1" applyProtection="1">
      <alignment horizontal="center"/>
      <protection locked="0"/>
    </xf>
    <xf numFmtId="49" fontId="2" fillId="2" borderId="20" xfId="0" applyNumberFormat="1" applyFont="1" applyFill="1" applyBorder="1" applyAlignment="1" applyProtection="1">
      <alignment/>
      <protection locked="0"/>
    </xf>
    <xf numFmtId="49" fontId="2" fillId="2" borderId="28" xfId="0" applyNumberFormat="1" applyFont="1" applyFill="1" applyBorder="1" applyAlignment="1" applyProtection="1">
      <alignment horizontal="center"/>
      <protection locked="0"/>
    </xf>
    <xf numFmtId="49" fontId="2" fillId="2" borderId="29" xfId="0" applyNumberFormat="1" applyFont="1" applyFill="1" applyBorder="1" applyAlignment="1" applyProtection="1">
      <alignment horizontal="center"/>
      <protection locked="0"/>
    </xf>
    <xf numFmtId="49" fontId="2" fillId="2" borderId="26" xfId="0" applyNumberFormat="1" applyFont="1" applyFill="1" applyBorder="1" applyAlignment="1" applyProtection="1">
      <alignment/>
      <protection locked="0"/>
    </xf>
    <xf numFmtId="49" fontId="2" fillId="2" borderId="30" xfId="0" applyNumberFormat="1" applyFont="1" applyFill="1" applyBorder="1" applyAlignment="1" applyProtection="1">
      <alignment/>
      <protection locked="0"/>
    </xf>
    <xf numFmtId="49" fontId="0" fillId="2" borderId="30" xfId="0" applyNumberFormat="1" applyFill="1" applyBorder="1" applyAlignment="1" applyProtection="1">
      <alignment/>
      <protection locked="0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 applyProtection="1">
      <alignment horizontal="right"/>
      <protection locked="0"/>
    </xf>
    <xf numFmtId="49" fontId="5" fillId="2" borderId="17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/>
    </xf>
    <xf numFmtId="0" fontId="9" fillId="4" borderId="0" xfId="0" applyFont="1" applyFill="1" applyAlignment="1">
      <alignment horizontal="right" wrapText="1"/>
    </xf>
    <xf numFmtId="172" fontId="10" fillId="4" borderId="0" xfId="0" applyNumberFormat="1" applyFont="1" applyFill="1" applyAlignment="1">
      <alignment horizontal="right"/>
    </xf>
    <xf numFmtId="41" fontId="6" fillId="2" borderId="18" xfId="0" applyNumberFormat="1" applyFont="1" applyFill="1" applyBorder="1" applyAlignment="1" applyProtection="1">
      <alignment horizontal="right"/>
      <protection locked="0"/>
    </xf>
    <xf numFmtId="41" fontId="6" fillId="2" borderId="5" xfId="0" applyNumberFormat="1" applyFont="1" applyFill="1" applyBorder="1" applyAlignment="1" applyProtection="1">
      <alignment horizontal="right"/>
      <protection locked="0"/>
    </xf>
    <xf numFmtId="41" fontId="6" fillId="2" borderId="14" xfId="0" applyNumberFormat="1" applyFont="1" applyFill="1" applyBorder="1" applyAlignment="1" applyProtection="1">
      <alignment horizontal="right"/>
      <protection locked="0"/>
    </xf>
    <xf numFmtId="41" fontId="6" fillId="2" borderId="31" xfId="0" applyNumberFormat="1" applyFont="1" applyFill="1" applyBorder="1" applyAlignment="1" applyProtection="1">
      <alignment horizontal="right"/>
      <protection locked="0"/>
    </xf>
    <xf numFmtId="41" fontId="6" fillId="2" borderId="21" xfId="0" applyNumberFormat="1" applyFont="1" applyFill="1" applyBorder="1" applyAlignment="1" applyProtection="1">
      <alignment horizontal="right"/>
      <protection locked="0"/>
    </xf>
    <xf numFmtId="41" fontId="6" fillId="2" borderId="32" xfId="0" applyNumberFormat="1" applyFont="1" applyFill="1" applyBorder="1" applyAlignment="1" applyProtection="1">
      <alignment horizontal="right"/>
      <protection locked="0"/>
    </xf>
    <xf numFmtId="0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NumberFormat="1" applyFont="1" applyFill="1" applyBorder="1" applyAlignment="1" applyProtection="1">
      <alignment horizontal="center" vertical="center"/>
      <protection locked="0"/>
    </xf>
    <xf numFmtId="41" fontId="6" fillId="2" borderId="33" xfId="0" applyNumberFormat="1" applyFont="1" applyFill="1" applyBorder="1" applyAlignment="1" applyProtection="1">
      <alignment horizontal="right"/>
      <protection locked="0"/>
    </xf>
    <xf numFmtId="41" fontId="6" fillId="2" borderId="24" xfId="0" applyNumberFormat="1" applyFont="1" applyFill="1" applyBorder="1" applyAlignment="1" applyProtection="1">
      <alignment horizontal="right"/>
      <protection locked="0"/>
    </xf>
    <xf numFmtId="41" fontId="5" fillId="2" borderId="5" xfId="0" applyNumberFormat="1" applyFont="1" applyFill="1" applyBorder="1" applyAlignment="1" applyProtection="1">
      <alignment horizontal="right"/>
      <protection locked="0"/>
    </xf>
    <xf numFmtId="41" fontId="5" fillId="2" borderId="14" xfId="0" applyNumberFormat="1" applyFont="1" applyFill="1" applyBorder="1" applyAlignment="1" applyProtection="1">
      <alignment horizontal="right"/>
      <protection locked="0"/>
    </xf>
    <xf numFmtId="41" fontId="5" fillId="2" borderId="33" xfId="0" applyNumberFormat="1" applyFont="1" applyFill="1" applyBorder="1" applyAlignment="1" applyProtection="1">
      <alignment horizontal="right"/>
      <protection locked="0"/>
    </xf>
    <xf numFmtId="41" fontId="5" fillId="2" borderId="24" xfId="0" applyNumberFormat="1" applyFont="1" applyFill="1" applyBorder="1" applyAlignment="1" applyProtection="1">
      <alignment horizontal="right"/>
      <protection locked="0"/>
    </xf>
    <xf numFmtId="41" fontId="5" fillId="2" borderId="16" xfId="0" applyNumberFormat="1" applyFont="1" applyFill="1" applyBorder="1" applyAlignment="1" applyProtection="1">
      <alignment horizontal="right"/>
      <protection locked="0"/>
    </xf>
    <xf numFmtId="41" fontId="5" fillId="2" borderId="18" xfId="0" applyNumberFormat="1" applyFont="1" applyFill="1" applyBorder="1" applyAlignment="1" applyProtection="1">
      <alignment horizontal="right"/>
      <protection locked="0"/>
    </xf>
    <xf numFmtId="41" fontId="6" fillId="2" borderId="33" xfId="0" applyNumberFormat="1" applyFont="1" applyFill="1" applyBorder="1" applyAlignment="1" applyProtection="1">
      <alignment horizontal="right"/>
      <protection hidden="1" locked="0"/>
    </xf>
    <xf numFmtId="41" fontId="6" fillId="2" borderId="34" xfId="0" applyNumberFormat="1" applyFont="1" applyFill="1" applyBorder="1" applyAlignment="1" applyProtection="1">
      <alignment horizontal="right"/>
      <protection hidden="1" locked="0"/>
    </xf>
    <xf numFmtId="41" fontId="6" fillId="2" borderId="35" xfId="0" applyNumberFormat="1" applyFont="1" applyFill="1" applyBorder="1" applyAlignment="1" applyProtection="1">
      <alignment horizontal="right"/>
      <protection locked="0"/>
    </xf>
    <xf numFmtId="41" fontId="6" fillId="2" borderId="36" xfId="0" applyNumberFormat="1" applyFont="1" applyFill="1" applyBorder="1" applyAlignment="1" applyProtection="1">
      <alignment horizontal="right"/>
      <protection locked="0"/>
    </xf>
    <xf numFmtId="41" fontId="5" fillId="2" borderId="31" xfId="0" applyNumberFormat="1" applyFont="1" applyFill="1" applyBorder="1" applyAlignment="1" applyProtection="1">
      <alignment horizontal="right"/>
      <protection locked="0"/>
    </xf>
    <xf numFmtId="41" fontId="5" fillId="2" borderId="21" xfId="0" applyNumberFormat="1" applyFont="1" applyFill="1" applyBorder="1" applyAlignment="1" applyProtection="1">
      <alignment horizontal="right"/>
      <protection locked="0"/>
    </xf>
    <xf numFmtId="41" fontId="6" fillId="2" borderId="37" xfId="0" applyNumberFormat="1" applyFont="1" applyFill="1" applyBorder="1" applyAlignment="1" applyProtection="1">
      <alignment horizontal="right"/>
      <protection locked="0"/>
    </xf>
    <xf numFmtId="41" fontId="6" fillId="2" borderId="38" xfId="0" applyNumberFormat="1" applyFont="1" applyFill="1" applyBorder="1" applyAlignment="1" applyProtection="1">
      <alignment horizontal="right"/>
      <protection locked="0"/>
    </xf>
    <xf numFmtId="41" fontId="6" fillId="2" borderId="0" xfId="0" applyNumberFormat="1" applyFont="1" applyFill="1" applyBorder="1" applyAlignment="1" applyProtection="1">
      <alignment horizontal="right"/>
      <protection locked="0"/>
    </xf>
    <xf numFmtId="41" fontId="5" fillId="2" borderId="39" xfId="0" applyNumberFormat="1" applyFont="1" applyFill="1" applyBorder="1" applyAlignment="1" applyProtection="1">
      <alignment horizontal="right"/>
      <protection locked="0"/>
    </xf>
    <xf numFmtId="41" fontId="5" fillId="2" borderId="40" xfId="0" applyNumberFormat="1" applyFont="1" applyFill="1" applyBorder="1" applyAlignment="1" applyProtection="1">
      <alignment horizontal="right"/>
      <protection locked="0"/>
    </xf>
    <xf numFmtId="41" fontId="6" fillId="2" borderId="3" xfId="0" applyNumberFormat="1" applyFont="1" applyFill="1" applyBorder="1" applyAlignment="1" applyProtection="1">
      <alignment horizontal="right"/>
      <protection locked="0"/>
    </xf>
    <xf numFmtId="41" fontId="6" fillId="2" borderId="2" xfId="0" applyNumberFormat="1" applyFont="1" applyFill="1" applyBorder="1" applyAlignment="1" applyProtection="1">
      <alignment horizontal="right"/>
      <protection locked="0"/>
    </xf>
    <xf numFmtId="41" fontId="6" fillId="2" borderId="41" xfId="0" applyNumberFormat="1" applyFont="1" applyFill="1" applyBorder="1" applyAlignment="1" applyProtection="1">
      <alignment horizontal="right"/>
      <protection locked="0"/>
    </xf>
    <xf numFmtId="41" fontId="6" fillId="2" borderId="23" xfId="0" applyNumberFormat="1" applyFont="1" applyFill="1" applyBorder="1" applyAlignment="1" applyProtection="1">
      <alignment horizontal="right"/>
      <protection locked="0"/>
    </xf>
    <xf numFmtId="41" fontId="6" fillId="2" borderId="34" xfId="0" applyNumberFormat="1" applyFont="1" applyFill="1" applyBorder="1" applyAlignment="1" applyProtection="1">
      <alignment horizontal="right"/>
      <protection locked="0"/>
    </xf>
    <xf numFmtId="41" fontId="6" fillId="2" borderId="17" xfId="0" applyNumberFormat="1" applyFont="1" applyFill="1" applyBorder="1" applyAlignment="1" applyProtection="1">
      <alignment horizontal="right"/>
      <protection locked="0"/>
    </xf>
    <xf numFmtId="0" fontId="6" fillId="2" borderId="30" xfId="0" applyNumberFormat="1" applyFont="1" applyFill="1" applyBorder="1" applyAlignment="1" applyProtection="1">
      <alignment horizontal="right"/>
      <protection locked="0"/>
    </xf>
    <xf numFmtId="0" fontId="6" fillId="2" borderId="38" xfId="0" applyNumberFormat="1" applyFont="1" applyFill="1" applyBorder="1" applyAlignment="1" applyProtection="1">
      <alignment horizontal="right"/>
      <protection locked="0"/>
    </xf>
    <xf numFmtId="49" fontId="5" fillId="2" borderId="0" xfId="0" applyNumberFormat="1" applyFont="1" applyFill="1" applyAlignment="1" applyProtection="1">
      <alignment vertical="top"/>
      <protection locked="0"/>
    </xf>
    <xf numFmtId="49" fontId="11" fillId="2" borderId="0" xfId="0" applyNumberFormat="1" applyFont="1" applyFill="1" applyAlignment="1" applyProtection="1">
      <alignment/>
      <protection locked="0"/>
    </xf>
    <xf numFmtId="49" fontId="11" fillId="2" borderId="0" xfId="0" applyNumberFormat="1" applyFont="1" applyFill="1" applyAlignment="1" applyProtection="1">
      <alignment horizontal="right"/>
      <protection locked="0"/>
    </xf>
    <xf numFmtId="49" fontId="11" fillId="2" borderId="1" xfId="0" applyNumberFormat="1" applyFont="1" applyFill="1" applyBorder="1" applyAlignment="1" applyProtection="1">
      <alignment horizontal="center"/>
      <protection locked="0"/>
    </xf>
    <xf numFmtId="49" fontId="11" fillId="2" borderId="2" xfId="0" applyNumberFormat="1" applyFont="1" applyFill="1" applyBorder="1" applyAlignment="1" applyProtection="1">
      <alignment horizontal="center"/>
      <protection locked="0"/>
    </xf>
    <xf numFmtId="49" fontId="12" fillId="2" borderId="0" xfId="0" applyNumberFormat="1" applyFont="1" applyFill="1" applyAlignment="1" applyProtection="1">
      <alignment/>
      <protection locked="0"/>
    </xf>
    <xf numFmtId="49" fontId="12" fillId="2" borderId="0" xfId="0" applyNumberFormat="1" applyFont="1" applyFill="1" applyBorder="1" applyAlignment="1" applyProtection="1">
      <alignment/>
      <protection locked="0"/>
    </xf>
    <xf numFmtId="49" fontId="11" fillId="2" borderId="17" xfId="0" applyNumberFormat="1" applyFont="1" applyFill="1" applyBorder="1" applyAlignment="1" applyProtection="1">
      <alignment horizontal="center"/>
      <protection locked="0"/>
    </xf>
    <xf numFmtId="49" fontId="11" fillId="2" borderId="0" xfId="0" applyNumberFormat="1" applyFont="1" applyFill="1" applyBorder="1" applyAlignment="1" applyProtection="1">
      <alignment horizontal="center"/>
      <protection locked="0"/>
    </xf>
    <xf numFmtId="49" fontId="12" fillId="2" borderId="17" xfId="0" applyNumberFormat="1" applyFont="1" applyFill="1" applyBorder="1" applyAlignment="1" applyProtection="1">
      <alignment/>
      <protection locked="0"/>
    </xf>
    <xf numFmtId="49" fontId="12" fillId="2" borderId="0" xfId="0" applyNumberFormat="1" applyFont="1" applyFill="1" applyBorder="1" applyAlignment="1" applyProtection="1">
      <alignment horizontal="center"/>
      <protection locked="0"/>
    </xf>
    <xf numFmtId="49" fontId="11" fillId="2" borderId="17" xfId="0" applyNumberFormat="1" applyFont="1" applyFill="1" applyBorder="1" applyAlignment="1" applyProtection="1">
      <alignment/>
      <protection locked="0"/>
    </xf>
    <xf numFmtId="49" fontId="14" fillId="2" borderId="12" xfId="0" applyNumberFormat="1" applyFont="1" applyFill="1" applyBorder="1" applyAlignment="1" applyProtection="1">
      <alignment/>
      <protection locked="0"/>
    </xf>
    <xf numFmtId="49" fontId="14" fillId="2" borderId="0" xfId="0" applyNumberFormat="1" applyFont="1" applyFill="1" applyBorder="1" applyAlignment="1" applyProtection="1">
      <alignment/>
      <protection locked="0"/>
    </xf>
    <xf numFmtId="49" fontId="14" fillId="2" borderId="20" xfId="0" applyNumberFormat="1" applyFont="1" applyFill="1" applyBorder="1" applyAlignment="1" applyProtection="1">
      <alignment/>
      <protection locked="0"/>
    </xf>
    <xf numFmtId="49" fontId="14" fillId="2" borderId="21" xfId="0" applyNumberFormat="1" applyFont="1" applyFill="1" applyBorder="1" applyAlignment="1" applyProtection="1">
      <alignment/>
      <protection locked="0"/>
    </xf>
    <xf numFmtId="49" fontId="14" fillId="2" borderId="17" xfId="0" applyNumberFormat="1" applyFont="1" applyFill="1" applyBorder="1" applyAlignment="1" applyProtection="1">
      <alignment horizontal="left"/>
      <protection locked="0"/>
    </xf>
    <xf numFmtId="49" fontId="14" fillId="2" borderId="17" xfId="0" applyNumberFormat="1" applyFont="1" applyFill="1" applyBorder="1" applyAlignment="1" applyProtection="1">
      <alignment/>
      <protection locked="0"/>
    </xf>
    <xf numFmtId="49" fontId="14" fillId="2" borderId="23" xfId="0" applyNumberFormat="1" applyFont="1" applyFill="1" applyBorder="1" applyAlignment="1" applyProtection="1">
      <alignment/>
      <protection locked="0"/>
    </xf>
    <xf numFmtId="49" fontId="14" fillId="2" borderId="26" xfId="0" applyNumberFormat="1" applyFont="1" applyFill="1" applyBorder="1" applyAlignment="1" applyProtection="1">
      <alignment/>
      <protection locked="0"/>
    </xf>
    <xf numFmtId="49" fontId="14" fillId="2" borderId="30" xfId="0" applyNumberFormat="1" applyFont="1" applyFill="1" applyBorder="1" applyAlignment="1" applyProtection="1">
      <alignment/>
      <protection locked="0"/>
    </xf>
    <xf numFmtId="49" fontId="14" fillId="2" borderId="42" xfId="0" applyNumberFormat="1" applyFont="1" applyFill="1" applyBorder="1" applyAlignment="1" applyProtection="1">
      <alignment/>
      <protection locked="0"/>
    </xf>
    <xf numFmtId="49" fontId="14" fillId="2" borderId="43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5" xfId="0" applyNumberFormat="1" applyFont="1" applyFill="1" applyBorder="1" applyAlignment="1" applyProtection="1">
      <alignment horizontal="center"/>
      <protection locked="0"/>
    </xf>
    <xf numFmtId="49" fontId="14" fillId="2" borderId="17" xfId="0" applyNumberFormat="1" applyFont="1" applyFill="1" applyBorder="1" applyAlignment="1" applyProtection="1">
      <alignment horizontal="center"/>
      <protection locked="0"/>
    </xf>
    <xf numFmtId="49" fontId="14" fillId="2" borderId="44" xfId="0" applyNumberFormat="1" applyFont="1" applyFill="1" applyBorder="1" applyAlignment="1" applyProtection="1">
      <alignment/>
      <protection locked="0"/>
    </xf>
    <xf numFmtId="49" fontId="14" fillId="2" borderId="45" xfId="0" applyNumberFormat="1" applyFont="1" applyFill="1" applyBorder="1" applyAlignment="1" applyProtection="1">
      <alignment horizontal="center"/>
      <protection locked="0"/>
    </xf>
    <xf numFmtId="49" fontId="14" fillId="2" borderId="3" xfId="0" applyNumberFormat="1" applyFont="1" applyFill="1" applyBorder="1" applyAlignment="1" applyProtection="1">
      <alignment horizontal="center"/>
      <protection locked="0"/>
    </xf>
    <xf numFmtId="49" fontId="14" fillId="2" borderId="0" xfId="0" applyNumberFormat="1" applyFont="1" applyFill="1" applyBorder="1" applyAlignment="1" applyProtection="1">
      <alignment horizontal="center"/>
      <protection locked="0"/>
    </xf>
    <xf numFmtId="49" fontId="14" fillId="2" borderId="0" xfId="0" applyNumberFormat="1" applyFont="1" applyFill="1" applyBorder="1" applyAlignment="1" applyProtection="1">
      <alignment horizontal="right"/>
      <protection locked="0"/>
    </xf>
    <xf numFmtId="49" fontId="14" fillId="2" borderId="14" xfId="0" applyNumberFormat="1" applyFont="1" applyFill="1" applyBorder="1" applyAlignment="1" applyProtection="1">
      <alignment horizontal="center"/>
      <protection locked="0"/>
    </xf>
    <xf numFmtId="49" fontId="14" fillId="2" borderId="9" xfId="0" applyNumberFormat="1" applyFont="1" applyFill="1" applyBorder="1" applyAlignment="1" applyProtection="1">
      <alignment horizontal="center"/>
      <protection locked="0"/>
    </xf>
    <xf numFmtId="49" fontId="14" fillId="2" borderId="12" xfId="0" applyNumberFormat="1" applyFont="1" applyFill="1" applyBorder="1" applyAlignment="1" applyProtection="1">
      <alignment horizontal="center"/>
      <protection locked="0"/>
    </xf>
    <xf numFmtId="49" fontId="14" fillId="2" borderId="19" xfId="0" applyNumberFormat="1" applyFont="1" applyFill="1" applyBorder="1" applyAlignment="1" applyProtection="1">
      <alignment/>
      <protection locked="0"/>
    </xf>
    <xf numFmtId="49" fontId="14" fillId="2" borderId="19" xfId="0" applyNumberFormat="1" applyFont="1" applyFill="1" applyBorder="1" applyAlignment="1" applyProtection="1">
      <alignment horizontal="center"/>
      <protection locked="0"/>
    </xf>
    <xf numFmtId="49" fontId="14" fillId="2" borderId="22" xfId="0" applyNumberFormat="1" applyFont="1" applyFill="1" applyBorder="1" applyAlignment="1" applyProtection="1">
      <alignment/>
      <protection locked="0"/>
    </xf>
    <xf numFmtId="49" fontId="14" fillId="2" borderId="22" xfId="0" applyNumberFormat="1" applyFont="1" applyFill="1" applyBorder="1" applyAlignment="1" applyProtection="1">
      <alignment horizontal="center"/>
      <protection locked="0"/>
    </xf>
    <xf numFmtId="49" fontId="14" fillId="2" borderId="25" xfId="0" applyNumberFormat="1" applyFont="1" applyFill="1" applyBorder="1" applyAlignment="1" applyProtection="1">
      <alignment/>
      <protection locked="0"/>
    </xf>
    <xf numFmtId="49" fontId="14" fillId="2" borderId="46" xfId="0" applyNumberFormat="1" applyFont="1" applyFill="1" applyBorder="1" applyAlignment="1" applyProtection="1">
      <alignment horizontal="center"/>
      <protection locked="0"/>
    </xf>
    <xf numFmtId="49" fontId="8" fillId="2" borderId="0" xfId="0" applyNumberFormat="1" applyFont="1" applyFill="1" applyBorder="1" applyAlignment="1" applyProtection="1">
      <alignment horizontal="left"/>
      <protection locked="0"/>
    </xf>
    <xf numFmtId="49" fontId="11" fillId="2" borderId="0" xfId="0" applyNumberFormat="1" applyFont="1" applyFill="1" applyBorder="1" applyAlignment="1" applyProtection="1">
      <alignment/>
      <protection locked="0"/>
    </xf>
    <xf numFmtId="49" fontId="11" fillId="2" borderId="47" xfId="0" applyNumberFormat="1" applyFont="1" applyFill="1" applyBorder="1" applyAlignment="1" applyProtection="1">
      <alignment/>
      <protection locked="0"/>
    </xf>
    <xf numFmtId="49" fontId="8" fillId="2" borderId="47" xfId="0" applyNumberFormat="1" applyFont="1" applyFill="1" applyBorder="1" applyAlignment="1" applyProtection="1">
      <alignment/>
      <protection locked="0"/>
    </xf>
    <xf numFmtId="49" fontId="8" fillId="2" borderId="47" xfId="0" applyNumberFormat="1" applyFont="1" applyFill="1" applyBorder="1" applyAlignment="1" applyProtection="1">
      <alignment horizontal="right"/>
      <protection locked="0"/>
    </xf>
    <xf numFmtId="49" fontId="0" fillId="2" borderId="0" xfId="0" applyNumberFormat="1" applyFill="1" applyAlignment="1" applyProtection="1">
      <alignment vertical="top"/>
      <protection locked="0"/>
    </xf>
    <xf numFmtId="49" fontId="5" fillId="2" borderId="23" xfId="0" applyNumberFormat="1" applyFont="1" applyFill="1" applyBorder="1" applyAlignment="1" applyProtection="1">
      <alignment vertical="top"/>
      <protection locked="0"/>
    </xf>
    <xf numFmtId="0" fontId="17" fillId="2" borderId="31" xfId="0" applyFont="1" applyFill="1" applyBorder="1" applyAlignment="1">
      <alignment horizontal="centerContinuous"/>
    </xf>
    <xf numFmtId="2" fontId="17" fillId="2" borderId="31" xfId="0" applyNumberFormat="1" applyFont="1" applyFill="1" applyBorder="1" applyAlignment="1">
      <alignment horizontal="center" wrapText="1"/>
    </xf>
    <xf numFmtId="0" fontId="5" fillId="3" borderId="0" xfId="0" applyFont="1" applyFill="1" applyAlignment="1">
      <alignment/>
    </xf>
    <xf numFmtId="0" fontId="17" fillId="2" borderId="31" xfId="0" applyFont="1" applyFill="1" applyBorder="1" applyAlignment="1">
      <alignment horizontal="center" wrapText="1"/>
    </xf>
    <xf numFmtId="0" fontId="20" fillId="3" borderId="0" xfId="0" applyFont="1" applyFill="1" applyAlignment="1">
      <alignment/>
    </xf>
    <xf numFmtId="0" fontId="5" fillId="5" borderId="0" xfId="0" applyFont="1" applyFill="1" applyAlignment="1">
      <alignment/>
    </xf>
    <xf numFmtId="0" fontId="21" fillId="5" borderId="0" xfId="0" applyFont="1" applyFill="1" applyAlignment="1">
      <alignment/>
    </xf>
    <xf numFmtId="0" fontId="21" fillId="5" borderId="0" xfId="0" applyFont="1" applyFill="1" applyAlignment="1">
      <alignment horizontal="right"/>
    </xf>
    <xf numFmtId="0" fontId="22" fillId="5" borderId="0" xfId="0" applyFont="1" applyFill="1" applyBorder="1" applyAlignment="1">
      <alignment horizontal="left"/>
    </xf>
    <xf numFmtId="2" fontId="17" fillId="2" borderId="31" xfId="0" applyNumberFormat="1" applyFont="1" applyFill="1" applyBorder="1" applyAlignment="1">
      <alignment wrapText="1"/>
    </xf>
    <xf numFmtId="2" fontId="17" fillId="2" borderId="31" xfId="0" applyNumberFormat="1" applyFont="1" applyFill="1" applyBorder="1" applyAlignment="1">
      <alignment horizontal="left" wrapText="1"/>
    </xf>
    <xf numFmtId="0" fontId="17" fillId="2" borderId="31" xfId="0" applyFont="1" applyFill="1" applyBorder="1" applyAlignment="1">
      <alignment vertical="center" wrapText="1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/>
    </xf>
    <xf numFmtId="0" fontId="27" fillId="2" borderId="3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8" fillId="2" borderId="0" xfId="0" applyFont="1" applyFill="1" applyAlignment="1">
      <alignment horizontal="center" vertical="center"/>
    </xf>
    <xf numFmtId="49" fontId="0" fillId="2" borderId="0" xfId="0" applyNumberFormat="1" applyFill="1" applyAlignment="1">
      <alignment/>
    </xf>
    <xf numFmtId="49" fontId="2" fillId="2" borderId="0" xfId="0" applyNumberFormat="1" applyFont="1" applyFill="1" applyAlignment="1">
      <alignment/>
    </xf>
    <xf numFmtId="0" fontId="17" fillId="2" borderId="0" xfId="0" applyFont="1" applyFill="1" applyBorder="1" applyAlignment="1">
      <alignment wrapText="1"/>
    </xf>
    <xf numFmtId="0" fontId="17" fillId="2" borderId="0" xfId="0" applyNumberFormat="1" applyFont="1" applyFill="1" applyBorder="1" applyAlignment="1">
      <alignment/>
    </xf>
    <xf numFmtId="0" fontId="0" fillId="2" borderId="31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5" fillId="2" borderId="0" xfId="0" applyFont="1" applyFill="1" applyAlignment="1">
      <alignment wrapText="1"/>
    </xf>
    <xf numFmtId="0" fontId="25" fillId="2" borderId="0" xfId="0" applyFont="1" applyFill="1" applyAlignment="1">
      <alignment horizontal="left" vertical="center" wrapText="1"/>
    </xf>
    <xf numFmtId="0" fontId="25" fillId="2" borderId="31" xfId="0" applyFont="1" applyFill="1" applyBorder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0" fontId="27" fillId="2" borderId="31" xfId="0" applyFont="1" applyFill="1" applyBorder="1" applyAlignment="1">
      <alignment horizontal="left" vertical="center" wrapText="1"/>
    </xf>
    <xf numFmtId="0" fontId="17" fillId="2" borderId="3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top" wrapText="1"/>
    </xf>
    <xf numFmtId="41" fontId="0" fillId="2" borderId="0" xfId="0" applyNumberFormat="1" applyFill="1" applyAlignment="1">
      <alignment/>
    </xf>
    <xf numFmtId="10" fontId="17" fillId="2" borderId="31" xfId="0" applyNumberFormat="1" applyFont="1" applyFill="1" applyBorder="1" applyAlignment="1">
      <alignment vertical="center"/>
    </xf>
    <xf numFmtId="0" fontId="25" fillId="2" borderId="33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49" fontId="13" fillId="2" borderId="25" xfId="0" applyNumberFormat="1" applyFont="1" applyFill="1" applyBorder="1" applyAlignment="1" applyProtection="1">
      <alignment/>
      <protection locked="0"/>
    </xf>
    <xf numFmtId="49" fontId="14" fillId="2" borderId="17" xfId="0" applyNumberFormat="1" applyFont="1" applyFill="1" applyBorder="1" applyAlignment="1" applyProtection="1">
      <alignment/>
      <protection locked="0"/>
    </xf>
    <xf numFmtId="0" fontId="17" fillId="2" borderId="3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7" fillId="2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top" wrapText="1"/>
    </xf>
    <xf numFmtId="0" fontId="38" fillId="2" borderId="31" xfId="0" applyFont="1" applyFill="1" applyBorder="1" applyAlignment="1">
      <alignment wrapText="1"/>
    </xf>
    <xf numFmtId="0" fontId="37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22" fillId="2" borderId="0" xfId="15" applyFont="1" applyFill="1" applyAlignment="1">
      <alignment horizontal="right"/>
    </xf>
    <xf numFmtId="0" fontId="39" fillId="2" borderId="0" xfId="15" applyFont="1" applyFill="1" applyAlignment="1">
      <alignment horizontal="right"/>
    </xf>
    <xf numFmtId="0" fontId="0" fillId="5" borderId="0" xfId="0" applyFill="1" applyAlignment="1">
      <alignment/>
    </xf>
    <xf numFmtId="0" fontId="41" fillId="5" borderId="0" xfId="0" applyFont="1" applyFill="1" applyAlignment="1">
      <alignment horizontal="center"/>
    </xf>
    <xf numFmtId="0" fontId="40" fillId="5" borderId="0" xfId="0" applyFont="1" applyFill="1" applyAlignment="1">
      <alignment horizontal="center"/>
    </xf>
    <xf numFmtId="0" fontId="17" fillId="2" borderId="31" xfId="0" applyFont="1" applyFill="1" applyBorder="1" applyAlignment="1">
      <alignment horizontal="left" vertical="top" wrapText="1"/>
    </xf>
    <xf numFmtId="177" fontId="20" fillId="2" borderId="31" xfId="20" applyNumberFormat="1" applyFont="1" applyFill="1" applyBorder="1" applyAlignment="1">
      <alignment horizontal="right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left" vertical="center" wrapText="1"/>
    </xf>
    <xf numFmtId="0" fontId="45" fillId="2" borderId="31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left" vertical="center"/>
    </xf>
    <xf numFmtId="2" fontId="17" fillId="2" borderId="31" xfId="0" applyNumberFormat="1" applyFont="1" applyFill="1" applyBorder="1" applyAlignment="1">
      <alignment vertical="center" wrapText="1"/>
    </xf>
    <xf numFmtId="0" fontId="17" fillId="2" borderId="33" xfId="0" applyFont="1" applyFill="1" applyBorder="1" applyAlignment="1">
      <alignment vertical="center"/>
    </xf>
    <xf numFmtId="0" fontId="17" fillId="2" borderId="31" xfId="0" applyFont="1" applyFill="1" applyBorder="1" applyAlignment="1">
      <alignment vertical="center"/>
    </xf>
    <xf numFmtId="0" fontId="20" fillId="2" borderId="33" xfId="0" applyFont="1" applyFill="1" applyBorder="1" applyAlignment="1">
      <alignment/>
    </xf>
    <xf numFmtId="0" fontId="20" fillId="2" borderId="5" xfId="0" applyFont="1" applyFill="1" applyBorder="1" applyAlignment="1">
      <alignment/>
    </xf>
    <xf numFmtId="0" fontId="20" fillId="2" borderId="16" xfId="0" applyFont="1" applyFill="1" applyBorder="1" applyAlignment="1">
      <alignment/>
    </xf>
    <xf numFmtId="0" fontId="20" fillId="2" borderId="33" xfId="0" applyFont="1" applyFill="1" applyBorder="1" applyAlignment="1">
      <alignment vertical="center" wrapText="1"/>
    </xf>
    <xf numFmtId="0" fontId="47" fillId="3" borderId="0" xfId="0" applyFont="1" applyFill="1" applyAlignment="1" applyProtection="1">
      <alignment horizontal="left" vertical="center"/>
      <protection hidden="1"/>
    </xf>
    <xf numFmtId="0" fontId="17" fillId="2" borderId="31" xfId="20" applyNumberFormat="1" applyFont="1" applyFill="1" applyBorder="1" applyAlignment="1" applyProtection="1">
      <alignment horizontal="center" vertical="center" wrapText="1"/>
      <protection hidden="1"/>
    </xf>
    <xf numFmtId="2" fontId="17" fillId="2" borderId="31" xfId="0" applyNumberFormat="1" applyFont="1" applyFill="1" applyBorder="1" applyAlignment="1">
      <alignment vertical="center"/>
    </xf>
    <xf numFmtId="0" fontId="27" fillId="2" borderId="31" xfId="0" applyFont="1" applyFill="1" applyBorder="1" applyAlignment="1">
      <alignment vertical="center" wrapText="1"/>
    </xf>
    <xf numFmtId="43" fontId="17" fillId="2" borderId="31" xfId="0" applyNumberFormat="1" applyFont="1" applyFill="1" applyBorder="1" applyAlignment="1">
      <alignment horizontal="center" wrapText="1"/>
    </xf>
    <xf numFmtId="43" fontId="17" fillId="2" borderId="31" xfId="0" applyNumberFormat="1" applyFont="1" applyFill="1" applyBorder="1" applyAlignment="1">
      <alignment horizontal="center" vertical="center" wrapText="1"/>
    </xf>
    <xf numFmtId="43" fontId="17" fillId="2" borderId="31" xfId="0" applyNumberFormat="1" applyFont="1" applyFill="1" applyBorder="1" applyAlignment="1">
      <alignment wrapText="1"/>
    </xf>
    <xf numFmtId="10" fontId="17" fillId="2" borderId="31" xfId="20" applyNumberFormat="1" applyFont="1" applyFill="1" applyBorder="1" applyAlignment="1">
      <alignment vertical="center"/>
    </xf>
    <xf numFmtId="43" fontId="17" fillId="2" borderId="31" xfId="0" applyNumberFormat="1" applyFont="1" applyFill="1" applyBorder="1" applyAlignment="1">
      <alignment horizontal="right"/>
    </xf>
    <xf numFmtId="43" fontId="17" fillId="2" borderId="31" xfId="0" applyNumberFormat="1" applyFont="1" applyFill="1" applyBorder="1" applyAlignment="1">
      <alignment/>
    </xf>
    <xf numFmtId="43" fontId="17" fillId="2" borderId="31" xfId="0" applyNumberFormat="1" applyFont="1" applyFill="1" applyBorder="1" applyAlignment="1">
      <alignment vertical="center"/>
    </xf>
    <xf numFmtId="43" fontId="17" fillId="2" borderId="31" xfId="20" applyNumberFormat="1" applyFont="1" applyFill="1" applyBorder="1" applyAlignment="1">
      <alignment vertical="center"/>
    </xf>
    <xf numFmtId="2" fontId="17" fillId="6" borderId="31" xfId="0" applyNumberFormat="1" applyFont="1" applyFill="1" applyBorder="1" applyAlignment="1">
      <alignment vertical="center"/>
    </xf>
    <xf numFmtId="2" fontId="33" fillId="2" borderId="31" xfId="20" applyNumberFormat="1" applyFont="1" applyFill="1" applyBorder="1" applyAlignment="1">
      <alignment vertical="center"/>
    </xf>
    <xf numFmtId="2" fontId="33" fillId="2" borderId="31" xfId="20" applyNumberFormat="1" applyFont="1" applyFill="1" applyBorder="1" applyAlignment="1">
      <alignment vertical="center" wrapText="1"/>
    </xf>
    <xf numFmtId="2" fontId="17" fillId="2" borderId="31" xfId="0" applyNumberFormat="1" applyFont="1" applyFill="1" applyBorder="1" applyAlignment="1" applyProtection="1">
      <alignment horizontal="center" vertical="center"/>
      <protection hidden="1"/>
    </xf>
    <xf numFmtId="0" fontId="21" fillId="2" borderId="31" xfId="0" applyFont="1" applyFill="1" applyBorder="1" applyAlignment="1">
      <alignment horizontal="center" vertical="center"/>
    </xf>
    <xf numFmtId="171" fontId="25" fillId="2" borderId="31" xfId="20" applyFont="1" applyFill="1" applyBorder="1" applyAlignment="1">
      <alignment vertical="center"/>
    </xf>
    <xf numFmtId="171" fontId="25" fillId="2" borderId="2" xfId="20" applyFont="1" applyFill="1" applyBorder="1" applyAlignment="1">
      <alignment vertical="center"/>
    </xf>
    <xf numFmtId="171" fontId="25" fillId="2" borderId="31" xfId="20" applyFont="1" applyFill="1" applyBorder="1" applyAlignment="1">
      <alignment/>
    </xf>
    <xf numFmtId="171" fontId="25" fillId="2" borderId="2" xfId="20" applyFont="1" applyFill="1" applyBorder="1" applyAlignment="1">
      <alignment/>
    </xf>
    <xf numFmtId="171" fontId="25" fillId="2" borderId="44" xfId="20" applyFont="1" applyFill="1" applyBorder="1" applyAlignment="1">
      <alignment/>
    </xf>
    <xf numFmtId="0" fontId="24" fillId="2" borderId="17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center"/>
    </xf>
    <xf numFmtId="0" fontId="0" fillId="0" borderId="20" xfId="0" applyBorder="1" applyAlignment="1">
      <alignment/>
    </xf>
    <xf numFmtId="0" fontId="0" fillId="0" borderId="2" xfId="0" applyBorder="1" applyAlignment="1">
      <alignment/>
    </xf>
    <xf numFmtId="0" fontId="18" fillId="2" borderId="1" xfId="0" applyFont="1" applyFill="1" applyBorder="1" applyAlignment="1">
      <alignment horizontal="center"/>
    </xf>
    <xf numFmtId="0" fontId="17" fillId="2" borderId="3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9" fillId="2" borderId="3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2" fontId="20" fillId="2" borderId="31" xfId="0" applyNumberFormat="1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41" fontId="17" fillId="2" borderId="1" xfId="0" applyNumberFormat="1" applyFont="1" applyFill="1" applyBorder="1" applyAlignment="1">
      <alignment horizontal="center" vertical="center"/>
    </xf>
    <xf numFmtId="41" fontId="19" fillId="2" borderId="2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/>
    </xf>
    <xf numFmtId="0" fontId="17" fillId="2" borderId="2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17" fillId="2" borderId="48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7" fillId="2" borderId="44" xfId="0" applyFont="1" applyFill="1" applyBorder="1" applyAlignment="1">
      <alignment horizontal="center" vertical="center" wrapText="1"/>
    </xf>
    <xf numFmtId="0" fontId="34" fillId="5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left" wrapText="1"/>
    </xf>
    <xf numFmtId="0" fontId="20" fillId="2" borderId="0" xfId="0" applyFont="1" applyFill="1" applyAlignment="1">
      <alignment horizontal="left"/>
    </xf>
    <xf numFmtId="0" fontId="20" fillId="2" borderId="0" xfId="0" applyFont="1" applyFill="1" applyAlignment="1">
      <alignment horizontal="left" vertical="center"/>
    </xf>
    <xf numFmtId="49" fontId="5" fillId="2" borderId="0" xfId="0" applyNumberFormat="1" applyFont="1" applyFill="1" applyAlignment="1" applyProtection="1">
      <alignment horizontal="right" vertical="top" wrapText="1"/>
      <protection locked="0"/>
    </xf>
    <xf numFmtId="49" fontId="3" fillId="2" borderId="17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Alignment="1" applyProtection="1">
      <alignment horizontal="center"/>
      <protection locked="0"/>
    </xf>
    <xf numFmtId="49" fontId="8" fillId="2" borderId="1" xfId="0" applyNumberFormat="1" applyFont="1" applyFill="1" applyBorder="1" applyAlignment="1" applyProtection="1">
      <alignment horizontal="center"/>
      <protection locked="0"/>
    </xf>
    <xf numFmtId="49" fontId="8" fillId="2" borderId="20" xfId="0" applyNumberFormat="1" applyFont="1" applyFill="1" applyBorder="1" applyAlignment="1" applyProtection="1">
      <alignment horizontal="center"/>
      <protection locked="0"/>
    </xf>
    <xf numFmtId="49" fontId="8" fillId="2" borderId="2" xfId="0" applyNumberFormat="1" applyFont="1" applyFill="1" applyBorder="1" applyAlignment="1" applyProtection="1">
      <alignment horizontal="center"/>
      <protection locked="0"/>
    </xf>
    <xf numFmtId="49" fontId="11" fillId="2" borderId="1" xfId="0" applyNumberFormat="1" applyFont="1" applyFill="1" applyBorder="1" applyAlignment="1" applyProtection="1">
      <alignment horizontal="center"/>
      <protection locked="0"/>
    </xf>
    <xf numFmtId="49" fontId="11" fillId="2" borderId="20" xfId="0" applyNumberFormat="1" applyFont="1" applyFill="1" applyBorder="1" applyAlignment="1" applyProtection="1">
      <alignment horizontal="center"/>
      <protection locked="0"/>
    </xf>
    <xf numFmtId="49" fontId="11" fillId="2" borderId="2" xfId="0" applyNumberFormat="1" applyFont="1" applyFill="1" applyBorder="1" applyAlignment="1" applyProtection="1">
      <alignment horizontal="center"/>
      <protection locked="0"/>
    </xf>
    <xf numFmtId="49" fontId="11" fillId="2" borderId="17" xfId="0" applyNumberFormat="1" applyFont="1" applyFill="1" applyBorder="1" applyAlignment="1" applyProtection="1">
      <alignment horizontal="center"/>
      <protection locked="0"/>
    </xf>
    <xf numFmtId="49" fontId="11" fillId="2" borderId="1" xfId="0" applyNumberFormat="1" applyFont="1" applyFill="1" applyBorder="1" applyAlignment="1" applyProtection="1" quotePrefix="1">
      <alignment horizontal="center"/>
      <protection locked="0"/>
    </xf>
    <xf numFmtId="49" fontId="11" fillId="2" borderId="48" xfId="0" applyNumberFormat="1" applyFont="1" applyFill="1" applyBorder="1" applyAlignment="1" applyProtection="1" quotePrefix="1">
      <alignment horizontal="center"/>
      <protection locked="0"/>
    </xf>
    <xf numFmtId="49" fontId="11" fillId="2" borderId="41" xfId="0" applyNumberFormat="1" applyFont="1" applyFill="1" applyBorder="1" applyAlignment="1" applyProtection="1">
      <alignment horizontal="center"/>
      <protection locked="0"/>
    </xf>
    <xf numFmtId="49" fontId="11" fillId="2" borderId="49" xfId="0" applyNumberFormat="1" applyFont="1" applyFill="1" applyBorder="1" applyAlignment="1" applyProtection="1">
      <alignment horizontal="center"/>
      <protection locked="0"/>
    </xf>
    <xf numFmtId="49" fontId="11" fillId="2" borderId="44" xfId="0" applyNumberFormat="1" applyFont="1" applyFill="1" applyBorder="1" applyAlignment="1" applyProtection="1">
      <alignment horizontal="center"/>
      <protection locked="0"/>
    </xf>
    <xf numFmtId="49" fontId="13" fillId="2" borderId="50" xfId="0" applyNumberFormat="1" applyFont="1" applyFill="1" applyBorder="1" applyAlignment="1" applyProtection="1">
      <alignment horizontal="center" vertical="center"/>
      <protection locked="0"/>
    </xf>
    <xf numFmtId="49" fontId="13" fillId="2" borderId="51" xfId="0" applyNumberFormat="1" applyFont="1" applyFill="1" applyBorder="1" applyAlignment="1" applyProtection="1">
      <alignment horizontal="center" vertical="center"/>
      <protection locked="0"/>
    </xf>
    <xf numFmtId="49" fontId="13" fillId="2" borderId="52" xfId="0" applyNumberFormat="1" applyFont="1" applyFill="1" applyBorder="1" applyAlignment="1" applyProtection="1">
      <alignment horizontal="center" vertical="center"/>
      <protection locked="0"/>
    </xf>
    <xf numFmtId="49" fontId="13" fillId="2" borderId="53" xfId="0" applyNumberFormat="1" applyFont="1" applyFill="1" applyBorder="1" applyAlignment="1" applyProtection="1">
      <alignment horizontal="center" vertical="center"/>
      <protection locked="0"/>
    </xf>
    <xf numFmtId="49" fontId="13" fillId="2" borderId="47" xfId="0" applyNumberFormat="1" applyFont="1" applyFill="1" applyBorder="1" applyAlignment="1" applyProtection="1">
      <alignment horizontal="center" vertical="center"/>
      <protection locked="0"/>
    </xf>
    <xf numFmtId="49" fontId="13" fillId="2" borderId="54" xfId="0" applyNumberFormat="1" applyFont="1" applyFill="1" applyBorder="1" applyAlignment="1" applyProtection="1">
      <alignment horizontal="center" vertical="center"/>
      <protection locked="0"/>
    </xf>
    <xf numFmtId="49" fontId="13" fillId="2" borderId="55" xfId="0" applyNumberFormat="1" applyFont="1" applyFill="1" applyBorder="1" applyAlignment="1" applyProtection="1">
      <alignment horizontal="center" vertical="center"/>
      <protection locked="0"/>
    </xf>
    <xf numFmtId="49" fontId="13" fillId="2" borderId="56" xfId="0" applyNumberFormat="1" applyFont="1" applyFill="1" applyBorder="1" applyAlignment="1" applyProtection="1">
      <alignment horizontal="center" vertical="center"/>
      <protection locked="0"/>
    </xf>
    <xf numFmtId="49" fontId="13" fillId="2" borderId="57" xfId="0" applyNumberFormat="1" applyFont="1" applyFill="1" applyBorder="1" applyAlignment="1" applyProtection="1">
      <alignment horizontal="center" vertical="center"/>
      <protection locked="0"/>
    </xf>
    <xf numFmtId="49" fontId="13" fillId="2" borderId="53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47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55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56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58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6" xfId="0" applyNumberFormat="1" applyFont="1" applyFill="1" applyBorder="1" applyAlignment="1" applyProtection="1">
      <alignment horizontal="center" vertical="center"/>
      <protection locked="0"/>
    </xf>
    <xf numFmtId="49" fontId="13" fillId="2" borderId="30" xfId="0" applyNumberFormat="1" applyFont="1" applyFill="1" applyBorder="1" applyAlignment="1" applyProtection="1">
      <alignment horizontal="center" vertical="center"/>
      <protection locked="0"/>
    </xf>
    <xf numFmtId="49" fontId="13" fillId="2" borderId="59" xfId="0" applyNumberFormat="1" applyFont="1" applyFill="1" applyBorder="1" applyAlignment="1" applyProtection="1">
      <alignment horizontal="center" vertical="center"/>
      <protection locked="0"/>
    </xf>
    <xf numFmtId="49" fontId="13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50" xfId="0" applyNumberFormat="1" applyFont="1" applyFill="1" applyBorder="1" applyAlignment="1" applyProtection="1">
      <alignment horizontal="center"/>
      <protection locked="0"/>
    </xf>
    <xf numFmtId="49" fontId="5" fillId="2" borderId="51" xfId="0" applyNumberFormat="1" applyFont="1" applyFill="1" applyBorder="1" applyAlignment="1" applyProtection="1">
      <alignment horizontal="center"/>
      <protection locked="0"/>
    </xf>
    <xf numFmtId="49" fontId="5" fillId="2" borderId="52" xfId="0" applyNumberFormat="1" applyFont="1" applyFill="1" applyBorder="1" applyAlignment="1" applyProtection="1">
      <alignment horizontal="center"/>
      <protection locked="0"/>
    </xf>
    <xf numFmtId="49" fontId="5" fillId="2" borderId="60" xfId="0" applyNumberFormat="1" applyFont="1" applyFill="1" applyBorder="1" applyAlignment="1" applyProtection="1">
      <alignment horizontal="center"/>
      <protection locked="0"/>
    </xf>
    <xf numFmtId="49" fontId="5" fillId="2" borderId="61" xfId="0" applyNumberFormat="1" applyFont="1" applyFill="1" applyBorder="1" applyAlignment="1" applyProtection="1">
      <alignment horizontal="center"/>
      <protection locked="0"/>
    </xf>
    <xf numFmtId="49" fontId="5" fillId="2" borderId="62" xfId="0" applyNumberFormat="1" applyFont="1" applyFill="1" applyBorder="1" applyAlignment="1" applyProtection="1">
      <alignment horizontal="center"/>
      <protection locked="0"/>
    </xf>
    <xf numFmtId="49" fontId="5" fillId="2" borderId="63" xfId="0" applyNumberFormat="1" applyFont="1" applyFill="1" applyBorder="1" applyAlignment="1" applyProtection="1">
      <alignment horizontal="center"/>
      <protection locked="0"/>
    </xf>
    <xf numFmtId="49" fontId="13" fillId="2" borderId="25" xfId="0" applyNumberFormat="1" applyFont="1" applyFill="1" applyBorder="1" applyAlignment="1" applyProtection="1">
      <alignment horizontal="center"/>
      <protection locked="0"/>
    </xf>
    <xf numFmtId="49" fontId="13" fillId="2" borderId="17" xfId="0" applyNumberFormat="1" applyFont="1" applyFill="1" applyBorder="1" applyAlignment="1" applyProtection="1">
      <alignment horizontal="center"/>
      <protection locked="0"/>
    </xf>
    <xf numFmtId="49" fontId="13" fillId="2" borderId="18" xfId="0" applyNumberFormat="1" applyFont="1" applyFill="1" applyBorder="1" applyAlignment="1" applyProtection="1">
      <alignment horizontal="center"/>
      <protection locked="0"/>
    </xf>
    <xf numFmtId="0" fontId="13" fillId="2" borderId="64" xfId="0" applyNumberFormat="1" applyFont="1" applyFill="1" applyBorder="1" applyAlignment="1" applyProtection="1">
      <alignment horizontal="center" vertical="center"/>
      <protection locked="0"/>
    </xf>
    <xf numFmtId="0" fontId="13" fillId="2" borderId="51" xfId="0" applyNumberFormat="1" applyFont="1" applyFill="1" applyBorder="1" applyAlignment="1" applyProtection="1">
      <alignment horizontal="center" vertical="center"/>
      <protection locked="0"/>
    </xf>
    <xf numFmtId="0" fontId="13" fillId="2" borderId="52" xfId="0" applyNumberFormat="1" applyFont="1" applyFill="1" applyBorder="1" applyAlignment="1" applyProtection="1">
      <alignment horizontal="center" vertical="center"/>
      <protection locked="0"/>
    </xf>
    <xf numFmtId="49" fontId="13" fillId="2" borderId="64" xfId="0" applyNumberFormat="1" applyFont="1" applyFill="1" applyBorder="1" applyAlignment="1" applyProtection="1">
      <alignment horizontal="center" vertical="center"/>
      <protection locked="0"/>
    </xf>
    <xf numFmtId="49" fontId="13" fillId="2" borderId="40" xfId="0" applyNumberFormat="1" applyFont="1" applyFill="1" applyBorder="1" applyAlignment="1" applyProtection="1">
      <alignment horizontal="center" vertical="center"/>
      <protection locked="0"/>
    </xf>
    <xf numFmtId="49" fontId="14" fillId="2" borderId="12" xfId="0" applyNumberFormat="1" applyFont="1" applyFill="1" applyBorder="1" applyAlignment="1" applyProtection="1">
      <alignment horizontal="left"/>
      <protection locked="0"/>
    </xf>
    <xf numFmtId="49" fontId="14" fillId="2" borderId="0" xfId="0" applyNumberFormat="1" applyFont="1" applyFill="1" applyBorder="1" applyAlignment="1" applyProtection="1">
      <alignment horizontal="left"/>
      <protection locked="0"/>
    </xf>
    <xf numFmtId="49" fontId="14" fillId="2" borderId="14" xfId="0" applyNumberFormat="1" applyFont="1" applyFill="1" applyBorder="1" applyAlignment="1" applyProtection="1">
      <alignment horizontal="left"/>
      <protection locked="0"/>
    </xf>
    <xf numFmtId="49" fontId="5" fillId="2" borderId="22" xfId="0" applyNumberFormat="1" applyFont="1" applyFill="1" applyBorder="1" applyAlignment="1" applyProtection="1">
      <alignment horizontal="center"/>
      <protection locked="0"/>
    </xf>
    <xf numFmtId="49" fontId="5" fillId="2" borderId="41" xfId="0" applyNumberFormat="1" applyFont="1" applyFill="1" applyBorder="1" applyAlignment="1" applyProtection="1">
      <alignment horizontal="center"/>
      <protection locked="0"/>
    </xf>
    <xf numFmtId="49" fontId="5" fillId="2" borderId="25" xfId="0" applyNumberFormat="1" applyFont="1" applyFill="1" applyBorder="1" applyAlignment="1" applyProtection="1">
      <alignment horizontal="center"/>
      <protection locked="0"/>
    </xf>
    <xf numFmtId="49" fontId="5" fillId="2" borderId="44" xfId="0" applyNumberFormat="1" applyFont="1" applyFill="1" applyBorder="1" applyAlignment="1" applyProtection="1">
      <alignment horizontal="center"/>
      <protection locked="0"/>
    </xf>
    <xf numFmtId="1" fontId="49" fillId="2" borderId="48" xfId="0" applyNumberFormat="1" applyFont="1" applyFill="1" applyBorder="1" applyAlignment="1" applyProtection="1">
      <alignment horizontal="center" vertical="center"/>
      <protection locked="0"/>
    </xf>
    <xf numFmtId="1" fontId="49" fillId="2" borderId="23" xfId="0" applyNumberFormat="1" applyFont="1" applyFill="1" applyBorder="1" applyAlignment="1" applyProtection="1">
      <alignment horizontal="center" vertical="center"/>
      <protection locked="0"/>
    </xf>
    <xf numFmtId="1" fontId="49" fillId="2" borderId="41" xfId="0" applyNumberFormat="1" applyFont="1" applyFill="1" applyBorder="1" applyAlignment="1" applyProtection="1">
      <alignment horizontal="center" vertical="center"/>
      <protection locked="0"/>
    </xf>
    <xf numFmtId="1" fontId="49" fillId="2" borderId="49" xfId="0" applyNumberFormat="1" applyFont="1" applyFill="1" applyBorder="1" applyAlignment="1" applyProtection="1">
      <alignment horizontal="center" vertical="center"/>
      <protection locked="0"/>
    </xf>
    <xf numFmtId="1" fontId="49" fillId="2" borderId="17" xfId="0" applyNumberFormat="1" applyFont="1" applyFill="1" applyBorder="1" applyAlignment="1" applyProtection="1">
      <alignment horizontal="center" vertical="center"/>
      <protection locked="0"/>
    </xf>
    <xf numFmtId="1" fontId="49" fillId="2" borderId="44" xfId="0" applyNumberFormat="1" applyFont="1" applyFill="1" applyBorder="1" applyAlignment="1" applyProtection="1">
      <alignment horizontal="center" vertical="center"/>
      <protection locked="0"/>
    </xf>
    <xf numFmtId="1" fontId="49" fillId="2" borderId="24" xfId="0" applyNumberFormat="1" applyFont="1" applyFill="1" applyBorder="1" applyAlignment="1" applyProtection="1">
      <alignment horizontal="center" vertical="center"/>
      <protection locked="0"/>
    </xf>
    <xf numFmtId="1" fontId="49" fillId="2" borderId="18" xfId="0" applyNumberFormat="1" applyFont="1" applyFill="1" applyBorder="1" applyAlignment="1" applyProtection="1">
      <alignment horizontal="center" vertical="center"/>
      <protection locked="0"/>
    </xf>
    <xf numFmtId="49" fontId="14" fillId="2" borderId="19" xfId="0" applyNumberFormat="1" applyFont="1" applyFill="1" applyBorder="1" applyAlignment="1" applyProtection="1">
      <alignment horizontal="left"/>
      <protection locked="0"/>
    </xf>
    <xf numFmtId="49" fontId="14" fillId="2" borderId="20" xfId="0" applyNumberFormat="1" applyFont="1" applyFill="1" applyBorder="1" applyAlignment="1" applyProtection="1">
      <alignment horizontal="left"/>
      <protection locked="0"/>
    </xf>
    <xf numFmtId="49" fontId="14" fillId="2" borderId="21" xfId="0" applyNumberFormat="1" applyFont="1" applyFill="1" applyBorder="1" applyAlignment="1" applyProtection="1">
      <alignment horizontal="left"/>
      <protection locked="0"/>
    </xf>
    <xf numFmtId="49" fontId="5" fillId="2" borderId="19" xfId="0" applyNumberFormat="1" applyFont="1" applyFill="1" applyBorder="1" applyAlignment="1" applyProtection="1">
      <alignment horizontal="center"/>
      <protection locked="0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49" fontId="13" fillId="2" borderId="49" xfId="0" applyNumberFormat="1" applyFont="1" applyFill="1" applyBorder="1" applyAlignment="1" applyProtection="1">
      <alignment horizontal="center" vertical="center"/>
      <protection locked="0"/>
    </xf>
    <xf numFmtId="49" fontId="13" fillId="2" borderId="17" xfId="0" applyNumberFormat="1" applyFont="1" applyFill="1" applyBorder="1" applyAlignment="1" applyProtection="1">
      <alignment horizontal="center" vertical="center"/>
      <protection locked="0"/>
    </xf>
    <xf numFmtId="49" fontId="13" fillId="2" borderId="44" xfId="0" applyNumberFormat="1" applyFont="1" applyFill="1" applyBorder="1" applyAlignment="1" applyProtection="1">
      <alignment horizontal="center" vertical="center"/>
      <protection locked="0"/>
    </xf>
    <xf numFmtId="49" fontId="13" fillId="2" borderId="18" xfId="0" applyNumberFormat="1" applyFont="1" applyFill="1" applyBorder="1" applyAlignment="1" applyProtection="1">
      <alignment horizontal="center" vertical="center"/>
      <protection locked="0"/>
    </xf>
    <xf numFmtId="49" fontId="13" fillId="2" borderId="1" xfId="0" applyNumberFormat="1" applyFont="1" applyFill="1" applyBorder="1" applyAlignment="1" applyProtection="1">
      <alignment horizontal="center" vertical="center"/>
      <protection locked="0"/>
    </xf>
    <xf numFmtId="49" fontId="13" fillId="2" borderId="20" xfId="0" applyNumberFormat="1" applyFont="1" applyFill="1" applyBorder="1" applyAlignment="1" applyProtection="1">
      <alignment horizontal="center" vertical="center"/>
      <protection locked="0"/>
    </xf>
    <xf numFmtId="49" fontId="13" fillId="2" borderId="21" xfId="0" applyNumberFormat="1" applyFont="1" applyFill="1" applyBorder="1" applyAlignment="1" applyProtection="1">
      <alignment horizontal="center" vertical="center"/>
      <protection locked="0"/>
    </xf>
    <xf numFmtId="49" fontId="13" fillId="2" borderId="19" xfId="0" applyNumberFormat="1" applyFont="1" applyFill="1" applyBorder="1" applyAlignment="1" applyProtection="1">
      <alignment horizontal="left"/>
      <protection locked="0"/>
    </xf>
    <xf numFmtId="49" fontId="13" fillId="2" borderId="20" xfId="0" applyNumberFormat="1" applyFont="1" applyFill="1" applyBorder="1" applyAlignment="1" applyProtection="1">
      <alignment horizontal="left"/>
      <protection locked="0"/>
    </xf>
    <xf numFmtId="49" fontId="13" fillId="2" borderId="21" xfId="0" applyNumberFormat="1" applyFont="1" applyFill="1" applyBorder="1" applyAlignment="1" applyProtection="1">
      <alignment horizontal="left"/>
      <protection locked="0"/>
    </xf>
    <xf numFmtId="49" fontId="14" fillId="2" borderId="17" xfId="0" applyNumberFormat="1" applyFont="1" applyFill="1" applyBorder="1" applyAlignment="1" applyProtection="1">
      <alignment horizontal="left"/>
      <protection locked="0"/>
    </xf>
    <xf numFmtId="49" fontId="13" fillId="2" borderId="19" xfId="0" applyNumberFormat="1" applyFont="1" applyFill="1" applyBorder="1" applyAlignment="1" applyProtection="1">
      <alignment horizontal="left" vertical="top" wrapText="1"/>
      <protection locked="0"/>
    </xf>
    <xf numFmtId="49" fontId="13" fillId="2" borderId="20" xfId="0" applyNumberFormat="1" applyFont="1" applyFill="1" applyBorder="1" applyAlignment="1" applyProtection="1">
      <alignment horizontal="left" vertical="top" wrapText="1"/>
      <protection locked="0"/>
    </xf>
    <xf numFmtId="49" fontId="13" fillId="2" borderId="21" xfId="0" applyNumberFormat="1" applyFont="1" applyFill="1" applyBorder="1" applyAlignment="1" applyProtection="1">
      <alignment horizontal="left" vertical="top" wrapText="1"/>
      <protection locked="0"/>
    </xf>
    <xf numFmtId="49" fontId="14" fillId="2" borderId="19" xfId="0" applyNumberFormat="1" applyFont="1" applyFill="1" applyBorder="1" applyAlignment="1" applyProtection="1">
      <alignment horizontal="left"/>
      <protection locked="0"/>
    </xf>
    <xf numFmtId="49" fontId="14" fillId="2" borderId="20" xfId="0" applyNumberFormat="1" applyFont="1" applyFill="1" applyBorder="1" applyAlignment="1" applyProtection="1">
      <alignment horizontal="left"/>
      <protection locked="0"/>
    </xf>
    <xf numFmtId="49" fontId="14" fillId="2" borderId="21" xfId="0" applyNumberFormat="1" applyFont="1" applyFill="1" applyBorder="1" applyAlignment="1" applyProtection="1">
      <alignment horizontal="left"/>
      <protection locked="0"/>
    </xf>
    <xf numFmtId="49" fontId="13" fillId="2" borderId="19" xfId="0" applyNumberFormat="1" applyFont="1" applyFill="1" applyBorder="1" applyAlignment="1" applyProtection="1">
      <alignment horizontal="center"/>
      <protection locked="0"/>
    </xf>
    <xf numFmtId="49" fontId="13" fillId="2" borderId="20" xfId="0" applyNumberFormat="1" applyFont="1" applyFill="1" applyBorder="1" applyAlignment="1" applyProtection="1">
      <alignment horizontal="center"/>
      <protection locked="0"/>
    </xf>
    <xf numFmtId="49" fontId="13" fillId="2" borderId="21" xfId="0" applyNumberFormat="1" applyFont="1" applyFill="1" applyBorder="1" applyAlignment="1" applyProtection="1">
      <alignment horizontal="center"/>
      <protection locked="0"/>
    </xf>
    <xf numFmtId="49" fontId="13" fillId="2" borderId="2" xfId="0" applyNumberFormat="1" applyFont="1" applyFill="1" applyBorder="1" applyAlignment="1" applyProtection="1">
      <alignment horizontal="center" vertical="center"/>
      <protection locked="0"/>
    </xf>
    <xf numFmtId="49" fontId="14" fillId="2" borderId="19" xfId="0" applyNumberFormat="1" applyFont="1" applyFill="1" applyBorder="1" applyAlignment="1" applyProtection="1">
      <alignment horizontal="left" wrapText="1"/>
      <protection locked="0"/>
    </xf>
    <xf numFmtId="49" fontId="14" fillId="2" borderId="20" xfId="0" applyNumberFormat="1" applyFont="1" applyFill="1" applyBorder="1" applyAlignment="1" applyProtection="1">
      <alignment horizontal="left" wrapText="1"/>
      <protection locked="0"/>
    </xf>
    <xf numFmtId="49" fontId="14" fillId="2" borderId="21" xfId="0" applyNumberFormat="1" applyFont="1" applyFill="1" applyBorder="1" applyAlignment="1" applyProtection="1">
      <alignment horizontal="left" wrapText="1"/>
      <protection locked="0"/>
    </xf>
    <xf numFmtId="49" fontId="13" fillId="2" borderId="45" xfId="0" applyNumberFormat="1" applyFont="1" applyFill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Border="1" applyAlignment="1" applyProtection="1">
      <alignment horizontal="center" vertical="center"/>
      <protection locked="0"/>
    </xf>
    <xf numFmtId="49" fontId="13" fillId="2" borderId="3" xfId="0" applyNumberFormat="1" applyFont="1" applyFill="1" applyBorder="1" applyAlignment="1" applyProtection="1">
      <alignment horizontal="center" vertical="center"/>
      <protection locked="0"/>
    </xf>
    <xf numFmtId="49" fontId="13" fillId="2" borderId="58" xfId="0" applyNumberFormat="1" applyFont="1" applyFill="1" applyBorder="1" applyAlignment="1" applyProtection="1">
      <alignment horizontal="center" vertical="center"/>
      <protection locked="0"/>
    </xf>
    <xf numFmtId="49" fontId="15" fillId="2" borderId="60" xfId="0" applyNumberFormat="1" applyFont="1" applyFill="1" applyBorder="1" applyAlignment="1" applyProtection="1">
      <alignment horizontal="center"/>
      <protection locked="0"/>
    </xf>
    <xf numFmtId="49" fontId="13" fillId="2" borderId="50" xfId="0" applyNumberFormat="1" applyFont="1" applyFill="1" applyBorder="1" applyAlignment="1" applyProtection="1">
      <alignment horizontal="center" vertical="center"/>
      <protection locked="0"/>
    </xf>
    <xf numFmtId="49" fontId="13" fillId="2" borderId="51" xfId="0" applyNumberFormat="1" applyFont="1" applyFill="1" applyBorder="1" applyAlignment="1" applyProtection="1">
      <alignment horizontal="center" vertical="center"/>
      <protection locked="0"/>
    </xf>
    <xf numFmtId="49" fontId="13" fillId="2" borderId="52" xfId="0" applyNumberFormat="1" applyFont="1" applyFill="1" applyBorder="1" applyAlignment="1" applyProtection="1">
      <alignment horizontal="center" vertical="center"/>
      <protection locked="0"/>
    </xf>
    <xf numFmtId="49" fontId="14" fillId="2" borderId="64" xfId="0" applyNumberFormat="1" applyFont="1" applyFill="1" applyBorder="1" applyAlignment="1" applyProtection="1">
      <alignment horizontal="center" vertical="center"/>
      <protection locked="0"/>
    </xf>
    <xf numFmtId="49" fontId="14" fillId="2" borderId="51" xfId="0" applyNumberFormat="1" applyFont="1" applyFill="1" applyBorder="1" applyAlignment="1" applyProtection="1">
      <alignment horizontal="center" vertical="center"/>
      <protection locked="0"/>
    </xf>
    <xf numFmtId="49" fontId="14" fillId="2" borderId="52" xfId="0" applyNumberFormat="1" applyFont="1" applyFill="1" applyBorder="1" applyAlignment="1" applyProtection="1">
      <alignment horizontal="center" vertical="center"/>
      <protection locked="0"/>
    </xf>
    <xf numFmtId="49" fontId="14" fillId="2" borderId="64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51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40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46" xfId="0" applyNumberFormat="1" applyFont="1" applyFill="1" applyBorder="1" applyAlignment="1" applyProtection="1">
      <alignment horizontal="center" vertical="center"/>
      <protection locked="0"/>
    </xf>
    <xf numFmtId="49" fontId="14" fillId="2" borderId="56" xfId="0" applyNumberFormat="1" applyFont="1" applyFill="1" applyBorder="1" applyAlignment="1" applyProtection="1">
      <alignment horizontal="center" vertical="center"/>
      <protection locked="0"/>
    </xf>
    <xf numFmtId="49" fontId="14" fillId="2" borderId="57" xfId="0" applyNumberFormat="1" applyFont="1" applyFill="1" applyBorder="1" applyAlignment="1" applyProtection="1">
      <alignment horizontal="center" vertical="center"/>
      <protection locked="0"/>
    </xf>
    <xf numFmtId="49" fontId="14" fillId="2" borderId="65" xfId="0" applyNumberFormat="1" applyFont="1" applyFill="1" applyBorder="1" applyAlignment="1" applyProtection="1">
      <alignment horizontal="center" vertical="center"/>
      <protection locked="0"/>
    </xf>
    <xf numFmtId="49" fontId="14" fillId="2" borderId="59" xfId="0" applyNumberFormat="1" applyFont="1" applyFill="1" applyBorder="1" applyAlignment="1" applyProtection="1">
      <alignment horizontal="center" vertical="center"/>
      <protection locked="0"/>
    </xf>
    <xf numFmtId="49" fontId="14" fillId="2" borderId="30" xfId="0" applyNumberFormat="1" applyFont="1" applyFill="1" applyBorder="1" applyAlignment="1" applyProtection="1">
      <alignment horizontal="center" vertical="center"/>
      <protection locked="0"/>
    </xf>
    <xf numFmtId="49" fontId="14" fillId="2" borderId="42" xfId="0" applyNumberFormat="1" applyFont="1" applyFill="1" applyBorder="1" applyAlignment="1" applyProtection="1">
      <alignment horizontal="center" vertical="center"/>
      <protection locked="0"/>
    </xf>
    <xf numFmtId="0" fontId="13" fillId="2" borderId="53" xfId="0" applyNumberFormat="1" applyFont="1" applyFill="1" applyBorder="1" applyAlignment="1" applyProtection="1">
      <alignment horizontal="center" vertical="center"/>
      <protection locked="0"/>
    </xf>
    <xf numFmtId="0" fontId="13" fillId="2" borderId="54" xfId="0" applyNumberFormat="1" applyFont="1" applyFill="1" applyBorder="1" applyAlignment="1" applyProtection="1">
      <alignment horizontal="center" vertical="center"/>
      <protection locked="0"/>
    </xf>
    <xf numFmtId="0" fontId="13" fillId="2" borderId="49" xfId="0" applyNumberFormat="1" applyFont="1" applyFill="1" applyBorder="1" applyAlignment="1" applyProtection="1">
      <alignment horizontal="center" vertical="center"/>
      <protection locked="0"/>
    </xf>
    <xf numFmtId="0" fontId="13" fillId="2" borderId="44" xfId="0" applyNumberFormat="1" applyFont="1" applyFill="1" applyBorder="1" applyAlignment="1" applyProtection="1">
      <alignment horizontal="center" vertical="center"/>
      <protection locked="0"/>
    </xf>
    <xf numFmtId="0" fontId="13" fillId="2" borderId="47" xfId="0" applyNumberFormat="1" applyFont="1" applyFill="1" applyBorder="1" applyAlignment="1" applyProtection="1">
      <alignment horizontal="center" vertical="center"/>
      <protection locked="0"/>
    </xf>
    <xf numFmtId="0" fontId="13" fillId="2" borderId="17" xfId="0" applyNumberFormat="1" applyFont="1" applyFill="1" applyBorder="1" applyAlignment="1" applyProtection="1">
      <alignment horizontal="center" vertical="center"/>
      <protection locked="0"/>
    </xf>
    <xf numFmtId="0" fontId="13" fillId="2" borderId="11" xfId="0" applyNumberFormat="1" applyFont="1" applyFill="1" applyBorder="1" applyAlignment="1" applyProtection="1">
      <alignment horizontal="center" vertical="center"/>
      <protection locked="0"/>
    </xf>
    <xf numFmtId="0" fontId="13" fillId="2" borderId="18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20" xfId="0" applyNumberFormat="1" applyFont="1" applyFill="1" applyBorder="1" applyAlignment="1" applyProtection="1">
      <alignment horizontal="center" vertical="center"/>
      <protection locked="0"/>
    </xf>
    <xf numFmtId="0" fontId="13" fillId="2" borderId="21" xfId="0" applyNumberFormat="1" applyFont="1" applyFill="1" applyBorder="1" applyAlignment="1" applyProtection="1">
      <alignment horizontal="center" vertical="center"/>
      <protection locked="0"/>
    </xf>
    <xf numFmtId="0" fontId="13" fillId="2" borderId="48" xfId="0" applyNumberFormat="1" applyFont="1" applyFill="1" applyBorder="1" applyAlignment="1" applyProtection="1">
      <alignment horizontal="center" vertical="center"/>
      <protection locked="0"/>
    </xf>
    <xf numFmtId="0" fontId="13" fillId="2" borderId="41" xfId="0" applyNumberFormat="1" applyFont="1" applyFill="1" applyBorder="1" applyAlignment="1" applyProtection="1">
      <alignment horizontal="center" vertical="center"/>
      <protection locked="0"/>
    </xf>
    <xf numFmtId="0" fontId="13" fillId="2" borderId="23" xfId="0" applyNumberFormat="1" applyFont="1" applyFill="1" applyBorder="1" applyAlignment="1" applyProtection="1">
      <alignment horizontal="center" vertical="center"/>
      <protection locked="0"/>
    </xf>
    <xf numFmtId="0" fontId="13" fillId="2" borderId="24" xfId="0" applyNumberFormat="1" applyFont="1" applyFill="1" applyBorder="1" applyAlignment="1" applyProtection="1">
      <alignment horizontal="center" vertical="center"/>
      <protection locked="0"/>
    </xf>
    <xf numFmtId="0" fontId="14" fillId="2" borderId="48" xfId="0" applyNumberFormat="1" applyFont="1" applyFill="1" applyBorder="1" applyAlignment="1" applyProtection="1">
      <alignment horizontal="center" vertical="center"/>
      <protection locked="0"/>
    </xf>
    <xf numFmtId="0" fontId="14" fillId="2" borderId="41" xfId="0" applyNumberFormat="1" applyFont="1" applyFill="1" applyBorder="1" applyAlignment="1" applyProtection="1">
      <alignment horizontal="center" vertical="center"/>
      <protection locked="0"/>
    </xf>
    <xf numFmtId="0" fontId="14" fillId="2" borderId="23" xfId="0" applyNumberFormat="1" applyFont="1" applyFill="1" applyBorder="1" applyAlignment="1" applyProtection="1">
      <alignment horizontal="center" vertical="center"/>
      <protection locked="0"/>
    </xf>
    <xf numFmtId="0" fontId="13" fillId="2" borderId="65" xfId="0" applyNumberFormat="1" applyFont="1" applyFill="1" applyBorder="1" applyAlignment="1" applyProtection="1">
      <alignment horizontal="center" vertical="center"/>
      <protection locked="0"/>
    </xf>
    <xf numFmtId="0" fontId="13" fillId="2" borderId="30" xfId="0" applyNumberFormat="1" applyFont="1" applyFill="1" applyBorder="1" applyAlignment="1" applyProtection="1">
      <alignment horizontal="center" vertical="center"/>
      <protection locked="0"/>
    </xf>
    <xf numFmtId="0" fontId="13" fillId="2" borderId="59" xfId="0" applyNumberFormat="1" applyFont="1" applyFill="1" applyBorder="1" applyAlignment="1" applyProtection="1">
      <alignment horizontal="center" vertical="center"/>
      <protection locked="0"/>
    </xf>
    <xf numFmtId="0" fontId="13" fillId="2" borderId="42" xfId="0" applyNumberFormat="1" applyFont="1" applyFill="1" applyBorder="1" applyAlignment="1" applyProtection="1">
      <alignment horizontal="center" vertical="center"/>
      <protection locked="0"/>
    </xf>
    <xf numFmtId="49" fontId="11" fillId="2" borderId="47" xfId="0" applyNumberFormat="1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 applyProtection="1">
      <alignment horizontal="center"/>
      <protection locked="0"/>
    </xf>
    <xf numFmtId="49" fontId="14" fillId="2" borderId="26" xfId="0" applyNumberFormat="1" applyFont="1" applyFill="1" applyBorder="1" applyAlignment="1" applyProtection="1">
      <alignment/>
      <protection locked="0"/>
    </xf>
    <xf numFmtId="0" fontId="0" fillId="2" borderId="30" xfId="0" applyFill="1" applyBorder="1" applyAlignment="1">
      <alignment/>
    </xf>
    <xf numFmtId="0" fontId="0" fillId="2" borderId="42" xfId="0" applyFill="1" applyBorder="1" applyAlignment="1">
      <alignment/>
    </xf>
    <xf numFmtId="49" fontId="5" fillId="2" borderId="17" xfId="0" applyNumberFormat="1" applyFont="1" applyFill="1" applyBorder="1" applyAlignment="1" applyProtection="1">
      <alignment horizontal="center"/>
      <protection locked="0"/>
    </xf>
    <xf numFmtId="49" fontId="2" fillId="2" borderId="23" xfId="0" applyNumberFormat="1" applyFont="1" applyFill="1" applyBorder="1" applyAlignment="1" applyProtection="1">
      <alignment horizontal="center"/>
      <protection locked="0"/>
    </xf>
    <xf numFmtId="49" fontId="2" fillId="2" borderId="19" xfId="0" applyNumberFormat="1" applyFont="1" applyFill="1" applyBorder="1" applyAlignment="1" applyProtection="1">
      <alignment horizontal="left"/>
      <protection locked="0"/>
    </xf>
    <xf numFmtId="49" fontId="2" fillId="2" borderId="20" xfId="0" applyNumberFormat="1" applyFont="1" applyFill="1" applyBorder="1" applyAlignment="1" applyProtection="1">
      <alignment horizontal="left"/>
      <protection locked="0"/>
    </xf>
    <xf numFmtId="49" fontId="6" fillId="2" borderId="19" xfId="0" applyNumberFormat="1" applyFont="1" applyFill="1" applyBorder="1" applyAlignment="1" applyProtection="1">
      <alignment horizontal="center"/>
      <protection locked="0"/>
    </xf>
    <xf numFmtId="49" fontId="6" fillId="2" borderId="20" xfId="0" applyNumberFormat="1" applyFont="1" applyFill="1" applyBorder="1" applyAlignment="1" applyProtection="1">
      <alignment horizontal="center"/>
      <protection locked="0"/>
    </xf>
    <xf numFmtId="49" fontId="6" fillId="2" borderId="21" xfId="0" applyNumberFormat="1" applyFont="1" applyFill="1" applyBorder="1" applyAlignment="1" applyProtection="1">
      <alignment horizontal="center"/>
      <protection locked="0"/>
    </xf>
    <xf numFmtId="49" fontId="6" fillId="2" borderId="26" xfId="0" applyNumberFormat="1" applyFont="1" applyFill="1" applyBorder="1" applyAlignment="1" applyProtection="1">
      <alignment horizontal="center"/>
      <protection locked="0"/>
    </xf>
    <xf numFmtId="49" fontId="6" fillId="2" borderId="30" xfId="0" applyNumberFormat="1" applyFont="1" applyFill="1" applyBorder="1" applyAlignment="1" applyProtection="1">
      <alignment horizontal="center"/>
      <protection locked="0"/>
    </xf>
    <xf numFmtId="49" fontId="6" fillId="2" borderId="42" xfId="0" applyNumberFormat="1" applyFont="1" applyFill="1" applyBorder="1" applyAlignment="1" applyProtection="1">
      <alignment horizontal="center"/>
      <protection locked="0"/>
    </xf>
    <xf numFmtId="49" fontId="6" fillId="2" borderId="5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1" xfId="0" applyFont="1" applyFill="1" applyBorder="1" applyAlignment="1" applyProtection="1">
      <alignment horizontal="center" vertical="center" wrapText="1"/>
      <protection locked="0"/>
    </xf>
    <xf numFmtId="0" fontId="6" fillId="2" borderId="40" xfId="0" applyFont="1" applyFill="1" applyBorder="1" applyAlignment="1" applyProtection="1">
      <alignment horizontal="center" vertical="center" wrapText="1"/>
      <protection locked="0"/>
    </xf>
    <xf numFmtId="49" fontId="2" fillId="2" borderId="21" xfId="0" applyNumberFormat="1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Border="1" applyAlignment="1" applyProtection="1">
      <alignment horizontal="left"/>
      <protection locked="0"/>
    </xf>
    <xf numFmtId="49" fontId="2" fillId="2" borderId="19" xfId="0" applyNumberFormat="1" applyFont="1" applyFill="1" applyBorder="1" applyAlignment="1" applyProtection="1">
      <alignment horizontal="left" indent="1"/>
      <protection locked="0"/>
    </xf>
    <xf numFmtId="49" fontId="2" fillId="2" borderId="20" xfId="0" applyNumberFormat="1" applyFont="1" applyFill="1" applyBorder="1" applyAlignment="1" applyProtection="1">
      <alignment horizontal="left" indent="1"/>
      <protection locked="0"/>
    </xf>
    <xf numFmtId="49" fontId="2" fillId="2" borderId="21" xfId="0" applyNumberFormat="1" applyFont="1" applyFill="1" applyBorder="1" applyAlignment="1" applyProtection="1">
      <alignment horizontal="left" indent="1"/>
      <protection locked="0"/>
    </xf>
    <xf numFmtId="49" fontId="6" fillId="2" borderId="22" xfId="0" applyNumberFormat="1" applyFont="1" applyFill="1" applyBorder="1" applyAlignment="1" applyProtection="1">
      <alignment horizontal="center"/>
      <protection locked="0"/>
    </xf>
    <xf numFmtId="49" fontId="6" fillId="2" borderId="23" xfId="0" applyNumberFormat="1" applyFont="1" applyFill="1" applyBorder="1" applyAlignment="1" applyProtection="1">
      <alignment horizontal="center"/>
      <protection locked="0"/>
    </xf>
    <xf numFmtId="49" fontId="6" fillId="2" borderId="24" xfId="0" applyNumberFormat="1" applyFont="1" applyFill="1" applyBorder="1" applyAlignment="1" applyProtection="1">
      <alignment horizontal="center"/>
      <protection locked="0"/>
    </xf>
    <xf numFmtId="49" fontId="2" fillId="2" borderId="25" xfId="0" applyNumberFormat="1" applyFont="1" applyFill="1" applyBorder="1" applyAlignment="1" applyProtection="1">
      <alignment horizontal="left"/>
      <protection locked="0"/>
    </xf>
    <xf numFmtId="49" fontId="2" fillId="2" borderId="17" xfId="0" applyNumberFormat="1" applyFont="1" applyFill="1" applyBorder="1" applyAlignment="1" applyProtection="1">
      <alignment horizontal="left"/>
      <protection locked="0"/>
    </xf>
    <xf numFmtId="49" fontId="2" fillId="2" borderId="22" xfId="0" applyNumberFormat="1" applyFont="1" applyFill="1" applyBorder="1" applyAlignment="1" applyProtection="1">
      <alignment horizontal="left" indent="1"/>
      <protection locked="0"/>
    </xf>
    <xf numFmtId="49" fontId="2" fillId="2" borderId="23" xfId="0" applyNumberFormat="1" applyFont="1" applyFill="1" applyBorder="1" applyAlignment="1" applyProtection="1">
      <alignment horizontal="left" indent="1"/>
      <protection locked="0"/>
    </xf>
    <xf numFmtId="49" fontId="2" fillId="2" borderId="24" xfId="0" applyNumberFormat="1" applyFont="1" applyFill="1" applyBorder="1" applyAlignment="1" applyProtection="1">
      <alignment horizontal="left" indent="1"/>
      <protection locked="0"/>
    </xf>
    <xf numFmtId="49" fontId="2" fillId="2" borderId="25" xfId="0" applyNumberFormat="1" applyFont="1" applyFill="1" applyBorder="1" applyAlignment="1" applyProtection="1">
      <alignment horizontal="left" indent="1"/>
      <protection locked="0"/>
    </xf>
    <xf numFmtId="49" fontId="2" fillId="2" borderId="17" xfId="0" applyNumberFormat="1" applyFont="1" applyFill="1" applyBorder="1" applyAlignment="1" applyProtection="1">
      <alignment horizontal="left" indent="1"/>
      <protection locked="0"/>
    </xf>
    <xf numFmtId="49" fontId="2" fillId="2" borderId="12" xfId="0" applyNumberFormat="1" applyFont="1" applyFill="1" applyBorder="1" applyAlignment="1" applyProtection="1">
      <alignment horizontal="left"/>
      <protection locked="0"/>
    </xf>
    <xf numFmtId="49" fontId="2" fillId="2" borderId="0" xfId="0" applyNumberFormat="1" applyFont="1" applyFill="1" applyBorder="1" applyAlignment="1" applyProtection="1">
      <alignment horizontal="left"/>
      <protection locked="0"/>
    </xf>
    <xf numFmtId="0" fontId="26" fillId="5" borderId="12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 applyProtection="1">
      <alignment horizontal="center" vertical="center"/>
      <protection locked="0"/>
    </xf>
    <xf numFmtId="49" fontId="6" fillId="2" borderId="47" xfId="0" applyNumberFormat="1" applyFont="1" applyFill="1" applyBorder="1" applyAlignment="1" applyProtection="1">
      <alignment horizontal="center"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6" fillId="2" borderId="46" xfId="0" applyNumberFormat="1" applyFont="1" applyFill="1" applyBorder="1" applyAlignment="1" applyProtection="1">
      <alignment horizontal="center" vertical="center"/>
      <protection locked="0"/>
    </xf>
    <xf numFmtId="49" fontId="6" fillId="2" borderId="56" xfId="0" applyNumberFormat="1" applyFont="1" applyFill="1" applyBorder="1" applyAlignment="1" applyProtection="1">
      <alignment horizontal="center" vertical="center"/>
      <protection locked="0"/>
    </xf>
    <xf numFmtId="49" fontId="6" fillId="2" borderId="58" xfId="0" applyNumberFormat="1" applyFont="1" applyFill="1" applyBorder="1" applyAlignment="1" applyProtection="1">
      <alignment horizontal="center" vertical="center"/>
      <protection locked="0"/>
    </xf>
    <xf numFmtId="49" fontId="6" fillId="2" borderId="9" xfId="0" applyNumberFormat="1" applyFont="1" applyFill="1" applyBorder="1" applyAlignment="1" applyProtection="1">
      <alignment horizontal="center"/>
      <protection locked="0"/>
    </xf>
    <xf numFmtId="49" fontId="6" fillId="2" borderId="47" xfId="0" applyNumberFormat="1" applyFont="1" applyFill="1" applyBorder="1" applyAlignment="1" applyProtection="1">
      <alignment horizontal="center"/>
      <protection locked="0"/>
    </xf>
    <xf numFmtId="49" fontId="6" fillId="2" borderId="11" xfId="0" applyNumberFormat="1" applyFont="1" applyFill="1" applyBorder="1" applyAlignment="1" applyProtection="1">
      <alignment horizontal="center"/>
      <protection locked="0"/>
    </xf>
    <xf numFmtId="41" fontId="6" fillId="2" borderId="31" xfId="0" applyNumberFormat="1" applyFont="1" applyFill="1" applyBorder="1" applyAlignment="1" applyProtection="1">
      <alignment horizontal="right" vertical="center" wrapText="1"/>
      <protection locked="0"/>
    </xf>
    <xf numFmtId="41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41" fontId="6" fillId="2" borderId="20" xfId="0" applyNumberFormat="1" applyFont="1" applyFill="1" applyBorder="1" applyAlignment="1" applyProtection="1">
      <alignment horizontal="right" vertical="center" wrapText="1"/>
      <protection locked="0"/>
    </xf>
    <xf numFmtId="41" fontId="6" fillId="2" borderId="21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7" xfId="0" applyNumberFormat="1" applyFont="1" applyFill="1" applyBorder="1" applyAlignment="1" applyProtection="1">
      <alignment horizontal="left" vertical="center" wrapText="1" indent="2"/>
      <protection locked="0"/>
    </xf>
    <xf numFmtId="49" fontId="2" fillId="2" borderId="31" xfId="0" applyNumberFormat="1" applyFont="1" applyFill="1" applyBorder="1" applyAlignment="1" applyProtection="1">
      <alignment horizontal="left" vertical="center" wrapText="1" indent="2"/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 indent="2"/>
      <protection locked="0"/>
    </xf>
    <xf numFmtId="41" fontId="6" fillId="2" borderId="32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65" xfId="0" applyNumberFormat="1" applyFont="1" applyFill="1" applyBorder="1" applyAlignment="1" applyProtection="1">
      <alignment horizontal="center" vertical="center" wrapText="1"/>
      <protection locked="0"/>
    </xf>
    <xf numFmtId="41" fontId="32" fillId="2" borderId="37" xfId="0" applyNumberFormat="1" applyFont="1" applyFill="1" applyBorder="1" applyAlignment="1" applyProtection="1">
      <alignment horizontal="right" vertical="center" wrapText="1"/>
      <protection locked="0"/>
    </xf>
    <xf numFmtId="41" fontId="32" fillId="2" borderId="65" xfId="0" applyNumberFormat="1" applyFont="1" applyFill="1" applyBorder="1" applyAlignment="1" applyProtection="1">
      <alignment horizontal="right" vertical="center" wrapText="1"/>
      <protection locked="0"/>
    </xf>
    <xf numFmtId="41" fontId="32" fillId="2" borderId="30" xfId="0" applyNumberFormat="1" applyFont="1" applyFill="1" applyBorder="1" applyAlignment="1" applyProtection="1">
      <alignment horizontal="right" vertical="center" wrapText="1"/>
      <protection locked="0"/>
    </xf>
    <xf numFmtId="41" fontId="32" fillId="2" borderId="42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9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5" xfId="0" applyNumberFormat="1" applyFont="1" applyFill="1" applyBorder="1" applyAlignment="1" applyProtection="1">
      <alignment horizontal="center" vertical="center" wrapText="1"/>
      <protection locked="0"/>
    </xf>
    <xf numFmtId="41" fontId="6" fillId="2" borderId="39" xfId="0" applyNumberFormat="1" applyFont="1" applyFill="1" applyBorder="1" applyAlignment="1" applyProtection="1">
      <alignment horizontal="right" vertical="center" wrapText="1"/>
      <protection locked="0"/>
    </xf>
    <xf numFmtId="41" fontId="6" fillId="2" borderId="66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>
      <alignment horizontal="center"/>
      <protection locked="0"/>
    </xf>
    <xf numFmtId="49" fontId="6" fillId="2" borderId="6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Border="1" applyAlignment="1" applyProtection="1">
      <alignment horizontal="center"/>
      <protection locked="0"/>
    </xf>
    <xf numFmtId="49" fontId="6" fillId="2" borderId="17" xfId="0" applyNumberFormat="1" applyFont="1" applyFill="1" applyBorder="1" applyAlignment="1" applyProtection="1">
      <alignment horizontal="left"/>
      <protection locked="0"/>
    </xf>
    <xf numFmtId="49" fontId="6" fillId="2" borderId="20" xfId="0" applyNumberFormat="1" applyFont="1" applyFill="1" applyBorder="1" applyAlignment="1" applyProtection="1">
      <alignment horizontal="left"/>
      <protection locked="0"/>
    </xf>
    <xf numFmtId="49" fontId="6" fillId="2" borderId="48" xfId="0" applyNumberFormat="1" applyFont="1" applyFill="1" applyBorder="1" applyAlignment="1" applyProtection="1" quotePrefix="1">
      <alignment horizontal="center"/>
      <protection locked="0"/>
    </xf>
    <xf numFmtId="49" fontId="6" fillId="2" borderId="41" xfId="0" applyNumberFormat="1" applyFont="1" applyFill="1" applyBorder="1" applyAlignment="1" applyProtection="1" quotePrefix="1">
      <alignment horizontal="center"/>
      <protection locked="0"/>
    </xf>
    <xf numFmtId="49" fontId="6" fillId="2" borderId="49" xfId="0" applyNumberFormat="1" applyFont="1" applyFill="1" applyBorder="1" applyAlignment="1" applyProtection="1" quotePrefix="1">
      <alignment horizontal="center"/>
      <protection locked="0"/>
    </xf>
    <xf numFmtId="49" fontId="6" fillId="2" borderId="44" xfId="0" applyNumberFormat="1" applyFont="1" applyFill="1" applyBorder="1" applyAlignment="1" applyProtection="1" quotePrefix="1">
      <alignment horizontal="center"/>
      <protection locked="0"/>
    </xf>
    <xf numFmtId="49" fontId="6" fillId="2" borderId="1" xfId="0" applyNumberFormat="1" applyFont="1" applyFill="1" applyBorder="1" applyAlignment="1" applyProtection="1" quotePrefix="1">
      <alignment horizontal="center"/>
      <protection locked="0"/>
    </xf>
    <xf numFmtId="0" fontId="22" fillId="5" borderId="0" xfId="0" applyFont="1" applyFill="1" applyAlignment="1">
      <alignment horizontal="left"/>
    </xf>
    <xf numFmtId="0" fontId="42" fillId="5" borderId="0" xfId="0" applyFont="1" applyFill="1" applyAlignment="1">
      <alignment horizontal="center" vertical="center" wrapText="1"/>
    </xf>
    <xf numFmtId="0" fontId="1" fillId="2" borderId="0" xfId="15" applyFill="1" applyAlignment="1">
      <alignment horizontal="left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20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10</xdr:row>
      <xdr:rowOff>47625</xdr:rowOff>
    </xdr:from>
    <xdr:to>
      <xdr:col>1</xdr:col>
      <xdr:colOff>1352550</xdr:colOff>
      <xdr:row>10</xdr:row>
      <xdr:rowOff>409575</xdr:rowOff>
    </xdr:to>
    <xdr:pic>
      <xdr:nvPicPr>
        <xdr:cNvPr id="1" name="Picture 7" descr="Коэффициент восстановления платежеспособности. Текущая ликвидность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4343400"/>
          <a:ext cx="1323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28575</xdr:rowOff>
    </xdr:from>
    <xdr:to>
      <xdr:col>1</xdr:col>
      <xdr:colOff>1590675</xdr:colOff>
      <xdr:row>11</xdr:row>
      <xdr:rowOff>447675</xdr:rowOff>
    </xdr:to>
    <xdr:pic>
      <xdr:nvPicPr>
        <xdr:cNvPr id="2" name="Picture 8" descr="Коэффициент утраты платежеспособности. Текущая ликвидность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5038725"/>
          <a:ext cx="1552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ovchinnikov-pav.narod.ru/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/>
  <dimension ref="A1:L22"/>
  <sheetViews>
    <sheetView workbookViewId="0" topLeftCell="A13">
      <selection activeCell="G1" sqref="G1"/>
    </sheetView>
  </sheetViews>
  <sheetFormatPr defaultColWidth="9.140625" defaultRowHeight="12.75"/>
  <cols>
    <col min="1" max="1" width="59.140625" style="0" customWidth="1"/>
    <col min="2" max="2" width="13.28125" style="0" customWidth="1"/>
    <col min="3" max="3" width="13.57421875" style="0" customWidth="1"/>
    <col min="4" max="4" width="14.140625" style="0" customWidth="1"/>
    <col min="5" max="5" width="16.7109375" style="0" customWidth="1"/>
    <col min="6" max="6" width="17.140625" style="0" customWidth="1"/>
  </cols>
  <sheetData>
    <row r="1" spans="1:12" ht="25.5" customHeight="1">
      <c r="A1" s="266" t="s">
        <v>421</v>
      </c>
      <c r="B1" s="266"/>
      <c r="C1" s="266"/>
      <c r="D1" s="266"/>
      <c r="E1" s="266"/>
      <c r="F1" s="266"/>
      <c r="G1" s="24"/>
      <c r="H1" s="24"/>
      <c r="I1" s="24"/>
      <c r="J1" s="24"/>
      <c r="K1" s="24"/>
      <c r="L1" s="24"/>
    </row>
    <row r="2" spans="1:12" ht="47.25" customHeight="1">
      <c r="A2" s="222" t="s">
        <v>228</v>
      </c>
      <c r="B2" s="221" t="s">
        <v>392</v>
      </c>
      <c r="C2" s="221" t="s">
        <v>393</v>
      </c>
      <c r="D2" s="223" t="s">
        <v>422</v>
      </c>
      <c r="E2" s="221" t="s">
        <v>392</v>
      </c>
      <c r="F2" s="221" t="s">
        <v>393</v>
      </c>
      <c r="G2" s="24"/>
      <c r="H2" s="24"/>
      <c r="I2" s="24"/>
      <c r="J2" s="24"/>
      <c r="K2" s="24"/>
      <c r="L2" s="24"/>
    </row>
    <row r="3" spans="1:12" ht="15.75" customHeight="1">
      <c r="A3" s="227" t="s">
        <v>439</v>
      </c>
      <c r="B3" s="245">
        <f>Актив!N55-Пассив!H35</f>
        <v>0</v>
      </c>
      <c r="C3" s="246">
        <f>Актив!Q55-Пассив!I35</f>
        <v>0</v>
      </c>
      <c r="D3" s="261" t="s">
        <v>423</v>
      </c>
      <c r="E3" s="265" t="e">
        <f>B3/B4</f>
        <v>#DIV/0!</v>
      </c>
      <c r="F3" s="265" t="e">
        <f>C3/C4</f>
        <v>#DIV/0!</v>
      </c>
      <c r="G3" s="24"/>
      <c r="H3" s="24"/>
      <c r="I3" s="24"/>
      <c r="J3" s="24"/>
      <c r="K3" s="228" t="e">
        <f>IF(E13=2.99,"Вероятность банкротства невелика",K4)</f>
        <v>#DIV/0!</v>
      </c>
      <c r="L3" s="228" t="e">
        <f>IF(F13=2.99,"Вероятность банкротства невелика",L4)</f>
        <v>#DIV/0!</v>
      </c>
    </row>
    <row r="4" spans="1:12" ht="15" customHeight="1">
      <c r="A4" s="225" t="s">
        <v>435</v>
      </c>
      <c r="B4" s="247">
        <f>Актив!N56</f>
        <v>0</v>
      </c>
      <c r="C4" s="248">
        <f>Актив!Q56</f>
        <v>0</v>
      </c>
      <c r="D4" s="261"/>
      <c r="E4" s="265"/>
      <c r="F4" s="265"/>
      <c r="G4" s="24"/>
      <c r="H4" s="24"/>
      <c r="I4" s="24"/>
      <c r="J4" s="24"/>
      <c r="K4" s="228" t="e">
        <f>IF(E13=2.675,"Вероятность банкротства равна 0,5",K5)</f>
        <v>#DIV/0!</v>
      </c>
      <c r="L4" s="228" t="e">
        <f>IF(F13=2.675,"Вероятность банкротства равна 0,5",L5)</f>
        <v>#DIV/0!</v>
      </c>
    </row>
    <row r="5" spans="1:12" ht="15.75" customHeight="1">
      <c r="A5" s="224" t="s">
        <v>431</v>
      </c>
      <c r="B5" s="247">
        <f>'Отчет о прибылях и убытках'!T34</f>
        <v>0</v>
      </c>
      <c r="C5" s="248">
        <f>'Отчет о прибылях и убытках'!Q34</f>
        <v>0</v>
      </c>
      <c r="D5" s="261" t="s">
        <v>424</v>
      </c>
      <c r="E5" s="265" t="e">
        <f>B5/B6</f>
        <v>#DIV/0!</v>
      </c>
      <c r="F5" s="265" t="e">
        <f>C5/C6</f>
        <v>#DIV/0!</v>
      </c>
      <c r="G5" s="24"/>
      <c r="H5" s="24"/>
      <c r="I5" s="24"/>
      <c r="J5" s="24"/>
      <c r="K5" s="228" t="e">
        <f>IF(E13=1.81,"Вероятность банкротства средняя",K6)</f>
        <v>#DIV/0!</v>
      </c>
      <c r="L5" s="228" t="e">
        <f>IF(F13=1.81,"Вероятность банкротства средняя",L6)</f>
        <v>#DIV/0!</v>
      </c>
    </row>
    <row r="6" spans="1:12" ht="15" customHeight="1">
      <c r="A6" s="225" t="s">
        <v>435</v>
      </c>
      <c r="B6" s="247">
        <f>Актив!N56</f>
        <v>0</v>
      </c>
      <c r="C6" s="248">
        <f>Актив!Q56</f>
        <v>0</v>
      </c>
      <c r="D6" s="261"/>
      <c r="E6" s="265"/>
      <c r="F6" s="265"/>
      <c r="G6" s="24"/>
      <c r="H6" s="24"/>
      <c r="I6" s="24"/>
      <c r="J6" s="24"/>
      <c r="K6" s="228" t="e">
        <f>IF(E13&lt;2.675,"Вероятность банкротства средняя",K7)</f>
        <v>#DIV/0!</v>
      </c>
      <c r="L6" s="228" t="e">
        <f>IF(F13&lt;2.675,"Вероятность банкротства средняя",L7)</f>
        <v>#DIV/0!</v>
      </c>
    </row>
    <row r="7" spans="1:12" ht="16.5" customHeight="1">
      <c r="A7" s="224" t="s">
        <v>432</v>
      </c>
      <c r="B7" s="247">
        <f>Пассив!H15</f>
        <v>0</v>
      </c>
      <c r="C7" s="248">
        <f>Пассив!I15</f>
        <v>0</v>
      </c>
      <c r="D7" s="261" t="s">
        <v>426</v>
      </c>
      <c r="E7" s="265" t="e">
        <f>B7/B8</f>
        <v>#DIV/0!</v>
      </c>
      <c r="F7" s="265" t="e">
        <f>C7/C8</f>
        <v>#DIV/0!</v>
      </c>
      <c r="G7" s="24"/>
      <c r="H7" s="24"/>
      <c r="I7" s="24"/>
      <c r="J7" s="24"/>
      <c r="K7" s="228" t="e">
        <f>IF(E13&lt;2.99,"Вероятность банкротства невелика","Вероятность банкротства очень низкая")</f>
        <v>#DIV/0!</v>
      </c>
      <c r="L7" s="228" t="e">
        <f>IF(F13&lt;2.99,"Вероятность банкротства невелика","Вероятность банкротства очень низкая")</f>
        <v>#DIV/0!</v>
      </c>
    </row>
    <row r="8" spans="1:12" ht="13.5" customHeight="1">
      <c r="A8" s="225" t="s">
        <v>435</v>
      </c>
      <c r="B8" s="247">
        <f>Актив!N56</f>
        <v>0</v>
      </c>
      <c r="C8" s="248">
        <f>Актив!Q56</f>
        <v>0</v>
      </c>
      <c r="D8" s="261"/>
      <c r="E8" s="265"/>
      <c r="F8" s="265"/>
      <c r="G8" s="24"/>
      <c r="H8" s="24"/>
      <c r="I8" s="24"/>
      <c r="J8" s="24"/>
      <c r="K8" s="24"/>
      <c r="L8" s="24"/>
    </row>
    <row r="9" spans="1:12" ht="15.75">
      <c r="A9" s="224" t="s">
        <v>437</v>
      </c>
      <c r="B9" s="249">
        <f>Пассив!H16</f>
        <v>0</v>
      </c>
      <c r="C9" s="247">
        <f>Пассив!I16</f>
        <v>0</v>
      </c>
      <c r="D9" s="261" t="s">
        <v>427</v>
      </c>
      <c r="E9" s="265" t="e">
        <f>B9/B10</f>
        <v>#DIV/0!</v>
      </c>
      <c r="F9" s="265" t="e">
        <f>C9/C10</f>
        <v>#DIV/0!</v>
      </c>
      <c r="G9" s="24"/>
      <c r="H9" s="24"/>
      <c r="I9" s="24"/>
      <c r="J9" s="24"/>
      <c r="K9" s="24"/>
      <c r="L9" s="24"/>
    </row>
    <row r="10" spans="1:12" ht="15.75">
      <c r="A10" s="225" t="s">
        <v>436</v>
      </c>
      <c r="B10" s="248">
        <f>Пассив!H21+Пассив!H35</f>
        <v>0</v>
      </c>
      <c r="C10" s="247">
        <f>Пассив!I21+Пассив!I35</f>
        <v>0</v>
      </c>
      <c r="D10" s="261"/>
      <c r="E10" s="265"/>
      <c r="F10" s="265"/>
      <c r="G10" s="24"/>
      <c r="H10" s="24"/>
      <c r="I10" s="24"/>
      <c r="J10" s="24"/>
      <c r="K10" s="24"/>
      <c r="L10" s="24"/>
    </row>
    <row r="11" spans="1:12" ht="15.75">
      <c r="A11" s="224" t="s">
        <v>438</v>
      </c>
      <c r="B11" s="248">
        <f>'Отчет о прибылях и убытках'!T19</f>
        <v>0</v>
      </c>
      <c r="C11" s="247">
        <f>'Отчет о прибылях и убытках'!Q19</f>
        <v>0</v>
      </c>
      <c r="D11" s="261" t="s">
        <v>428</v>
      </c>
      <c r="E11" s="265" t="e">
        <f>B11/B12</f>
        <v>#DIV/0!</v>
      </c>
      <c r="F11" s="265" t="e">
        <f>C11/C12</f>
        <v>#DIV/0!</v>
      </c>
      <c r="G11" s="24"/>
      <c r="H11" s="24"/>
      <c r="I11" s="24"/>
      <c r="J11" s="24"/>
      <c r="K11" s="24"/>
      <c r="L11" s="24"/>
    </row>
    <row r="12" spans="1:12" ht="15.75">
      <c r="A12" s="226" t="s">
        <v>435</v>
      </c>
      <c r="B12" s="247">
        <f>Актив!N56</f>
        <v>0</v>
      </c>
      <c r="C12" s="248">
        <f>Актив!Q56</f>
        <v>0</v>
      </c>
      <c r="D12" s="261"/>
      <c r="E12" s="265"/>
      <c r="F12" s="265"/>
      <c r="G12" s="24"/>
      <c r="H12" s="24"/>
      <c r="I12" s="24"/>
      <c r="J12" s="24"/>
      <c r="K12" s="24"/>
      <c r="L12" s="24"/>
    </row>
    <row r="13" spans="1:12" ht="33" customHeight="1">
      <c r="A13" s="262" t="s">
        <v>440</v>
      </c>
      <c r="B13" s="263"/>
      <c r="C13" s="264"/>
      <c r="D13" s="244" t="s">
        <v>430</v>
      </c>
      <c r="E13" s="243" t="e">
        <f>1.2*E3+1.4*E5+3.3*E7+0.6*E9+E11</f>
        <v>#DIV/0!</v>
      </c>
      <c r="F13" s="243" t="e">
        <f>1.2*F3+1.4*F5+3.3*F7+0.6*F9+F11</f>
        <v>#DIV/0!</v>
      </c>
      <c r="G13" s="24"/>
      <c r="H13" s="24"/>
      <c r="I13" s="24"/>
      <c r="J13" s="24"/>
      <c r="K13" s="24"/>
      <c r="L13" s="24"/>
    </row>
    <row r="14" spans="1:12" ht="47.25" customHeight="1">
      <c r="A14" s="258" t="s">
        <v>425</v>
      </c>
      <c r="B14" s="258"/>
      <c r="C14" s="258"/>
      <c r="D14" s="258"/>
      <c r="E14" s="229" t="e">
        <f>IF(E13&lt;1.81,"Вероятность банкротства очень высокая",K3)</f>
        <v>#DIV/0!</v>
      </c>
      <c r="F14" s="229" t="e">
        <f>IF(F13&lt;1.81,"Вероятность банкротства очень высокая",L3)</f>
        <v>#DIV/0!</v>
      </c>
      <c r="G14" s="24"/>
      <c r="H14" s="24"/>
      <c r="I14" s="24"/>
      <c r="J14" s="24"/>
      <c r="K14" s="24"/>
      <c r="L14" s="24"/>
    </row>
    <row r="15" spans="1:12" ht="14.25" customHeight="1">
      <c r="A15" s="175"/>
      <c r="B15" s="175"/>
      <c r="C15" s="175"/>
      <c r="D15" s="175"/>
      <c r="E15" s="175"/>
      <c r="F15" s="175"/>
      <c r="G15" s="24"/>
      <c r="H15" s="24"/>
      <c r="I15" s="24"/>
      <c r="J15" s="24"/>
      <c r="K15" s="24"/>
      <c r="L15" s="24"/>
    </row>
    <row r="16" spans="1:12" ht="13.5" customHeight="1">
      <c r="A16" s="219" t="s">
        <v>429</v>
      </c>
      <c r="B16" s="219"/>
      <c r="C16" s="220"/>
      <c r="D16" s="220"/>
      <c r="E16" s="175"/>
      <c r="F16" s="175"/>
      <c r="G16" s="24"/>
      <c r="H16" s="24"/>
      <c r="I16" s="24"/>
      <c r="J16" s="24"/>
      <c r="K16" s="24"/>
      <c r="L16" s="24"/>
    </row>
    <row r="17" spans="1:12" ht="115.5" customHeight="1">
      <c r="A17" s="267" t="s">
        <v>434</v>
      </c>
      <c r="B17" s="267"/>
      <c r="C17" s="267"/>
      <c r="D17" s="267"/>
      <c r="E17" s="175"/>
      <c r="F17" s="175"/>
      <c r="G17" s="24"/>
      <c r="H17" s="24"/>
      <c r="I17" s="24"/>
      <c r="J17" s="24"/>
      <c r="K17" s="24"/>
      <c r="L17" s="24"/>
    </row>
    <row r="18" spans="1:12" ht="14.25" customHeight="1">
      <c r="A18" s="220"/>
      <c r="B18" s="220"/>
      <c r="C18" s="220"/>
      <c r="D18" s="220"/>
      <c r="E18" s="175"/>
      <c r="F18" s="175"/>
      <c r="G18" s="24"/>
      <c r="H18" s="24"/>
      <c r="I18" s="24"/>
      <c r="J18" s="24"/>
      <c r="K18" s="24"/>
      <c r="L18" s="24"/>
    </row>
    <row r="19" spans="1:12" ht="12.75">
      <c r="A19" s="175"/>
      <c r="B19" s="175"/>
      <c r="C19" s="175"/>
      <c r="D19" s="175"/>
      <c r="E19" s="175"/>
      <c r="F19" s="175"/>
      <c r="G19" s="24"/>
      <c r="H19" s="24"/>
      <c r="I19" s="24"/>
      <c r="J19" s="24"/>
      <c r="K19" s="24"/>
      <c r="L19" s="24"/>
    </row>
    <row r="20" spans="1:12" ht="13.5" customHeight="1">
      <c r="A20" s="175"/>
      <c r="B20" s="175"/>
      <c r="C20" s="175"/>
      <c r="D20" s="175"/>
      <c r="E20" s="175"/>
      <c r="F20" s="175"/>
      <c r="G20" s="24"/>
      <c r="H20" s="24"/>
      <c r="I20" s="24"/>
      <c r="J20" s="24"/>
      <c r="K20" s="24"/>
      <c r="L20" s="24"/>
    </row>
    <row r="21" spans="1:12" ht="11.25" customHeight="1">
      <c r="A21" s="175"/>
      <c r="B21" s="175"/>
      <c r="C21" s="175"/>
      <c r="D21" s="175"/>
      <c r="E21" s="175"/>
      <c r="F21" s="175"/>
      <c r="G21" s="24"/>
      <c r="H21" s="24"/>
      <c r="I21" s="24"/>
      <c r="J21" s="24"/>
      <c r="K21" s="24"/>
      <c r="L21" s="24"/>
    </row>
    <row r="22" spans="1:12" ht="12.75">
      <c r="A22" s="175"/>
      <c r="B22" s="175"/>
      <c r="C22" s="175"/>
      <c r="D22" s="175"/>
      <c r="E22" s="175"/>
      <c r="F22" s="175"/>
      <c r="G22" s="24"/>
      <c r="H22" s="24"/>
      <c r="I22" s="24"/>
      <c r="J22" s="24"/>
      <c r="K22" s="24"/>
      <c r="L22" s="24"/>
    </row>
  </sheetData>
  <mergeCells count="19">
    <mergeCell ref="A13:C13"/>
    <mergeCell ref="A14:D14"/>
    <mergeCell ref="E3:E4"/>
    <mergeCell ref="E5:E6"/>
    <mergeCell ref="E7:E8"/>
    <mergeCell ref="D9:D10"/>
    <mergeCell ref="D3:D4"/>
    <mergeCell ref="D5:D6"/>
    <mergeCell ref="D7:D8"/>
    <mergeCell ref="F9:F10"/>
    <mergeCell ref="F11:F12"/>
    <mergeCell ref="A1:F1"/>
    <mergeCell ref="A17:D17"/>
    <mergeCell ref="F3:F4"/>
    <mergeCell ref="F5:F6"/>
    <mergeCell ref="F7:F8"/>
    <mergeCell ref="D11:D12"/>
    <mergeCell ref="E9:E10"/>
    <mergeCell ref="E11:E12"/>
  </mergeCells>
  <printOptions/>
  <pageMargins left="0.72" right="0.67" top="0.53" bottom="0.72" header="0.31" footer="0.3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AD63"/>
  <sheetViews>
    <sheetView workbookViewId="0" topLeftCell="A1">
      <pane ySplit="1" topLeftCell="BM35" activePane="bottomLeft" state="frozen"/>
      <selection pane="topLeft" activeCell="A1" sqref="A1"/>
      <selection pane="bottomLeft" activeCell="AC9" sqref="AC9"/>
    </sheetView>
  </sheetViews>
  <sheetFormatPr defaultColWidth="9.140625" defaultRowHeight="12.75"/>
  <cols>
    <col min="1" max="1" width="1.28515625" style="0" customWidth="1"/>
    <col min="2" max="3" width="4.421875" style="0" customWidth="1"/>
    <col min="4" max="4" width="2.421875" style="0" customWidth="1"/>
    <col min="5" max="5" width="3.57421875" style="0" customWidth="1"/>
    <col min="6" max="6" width="3.421875" style="0" customWidth="1"/>
    <col min="7" max="8" width="4.421875" style="0" customWidth="1"/>
    <col min="9" max="9" width="4.00390625" style="0" customWidth="1"/>
    <col min="10" max="10" width="4.8515625" style="0" customWidth="1"/>
    <col min="11" max="11" width="4.57421875" style="0" customWidth="1"/>
    <col min="12" max="12" width="7.57421875" style="0" customWidth="1"/>
    <col min="13" max="13" width="7.8515625" style="0" customWidth="1"/>
    <col min="14" max="14" width="5.00390625" style="0" customWidth="1"/>
    <col min="15" max="15" width="2.7109375" style="0" customWidth="1"/>
    <col min="16" max="16" width="8.28125" style="0" customWidth="1"/>
    <col min="17" max="17" width="4.140625" style="0" customWidth="1"/>
    <col min="18" max="18" width="2.7109375" style="0" customWidth="1"/>
    <col min="19" max="19" width="3.7109375" style="0" customWidth="1"/>
    <col min="20" max="20" width="6.8515625" style="0" customWidth="1"/>
  </cols>
  <sheetData>
    <row r="1" spans="1:26" ht="19.5">
      <c r="A1" s="517" t="s">
        <v>409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209"/>
      <c r="M1" s="210"/>
      <c r="N1" s="210"/>
      <c r="O1" s="210"/>
      <c r="P1" s="210"/>
      <c r="Q1" s="210"/>
      <c r="R1" s="210"/>
      <c r="S1" s="210"/>
      <c r="T1" s="210"/>
      <c r="U1" s="24"/>
      <c r="V1" s="24"/>
      <c r="W1" s="24"/>
      <c r="X1" s="24"/>
      <c r="Y1" s="24"/>
      <c r="Z1" s="24"/>
    </row>
    <row r="2" spans="1:26" ht="15">
      <c r="A2" s="17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 t="s">
        <v>45</v>
      </c>
      <c r="U2" s="211"/>
      <c r="V2" s="211"/>
      <c r="W2" s="212" t="s">
        <v>384</v>
      </c>
      <c r="X2" s="211"/>
      <c r="Y2" s="211"/>
      <c r="Z2" s="24"/>
    </row>
    <row r="3" spans="1:26" ht="15">
      <c r="A3" s="17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 t="s">
        <v>46</v>
      </c>
      <c r="U3" s="211"/>
      <c r="V3" s="211"/>
      <c r="W3" s="212" t="s">
        <v>385</v>
      </c>
      <c r="X3" s="211"/>
      <c r="Y3" s="211"/>
      <c r="Z3" s="24"/>
    </row>
    <row r="4" spans="1:26" ht="12.75">
      <c r="A4" s="17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 t="s">
        <v>47</v>
      </c>
      <c r="U4" s="211"/>
      <c r="V4" s="211"/>
      <c r="W4" s="211"/>
      <c r="X4" s="211"/>
      <c r="Y4" s="211"/>
      <c r="Z4" s="24"/>
    </row>
    <row r="5" spans="1:26" ht="12.75">
      <c r="A5" s="17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11"/>
      <c r="V5" s="211"/>
      <c r="W5" s="211"/>
      <c r="X5" s="211"/>
      <c r="Y5" s="211"/>
      <c r="Z5" s="24"/>
    </row>
    <row r="6" spans="1:26" ht="12.75">
      <c r="A6" s="17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13"/>
      <c r="V6" s="213"/>
      <c r="W6" s="213"/>
      <c r="X6" s="213"/>
      <c r="Y6" s="213"/>
      <c r="Z6" s="24"/>
    </row>
    <row r="7" spans="1:26" ht="15.75">
      <c r="A7" s="179"/>
      <c r="B7" s="293" t="s">
        <v>48</v>
      </c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515" t="s">
        <v>383</v>
      </c>
      <c r="V7" s="515"/>
      <c r="W7" s="515"/>
      <c r="X7" s="515"/>
      <c r="Y7" s="515"/>
      <c r="Z7" s="24"/>
    </row>
    <row r="8" spans="1:26" ht="15.75">
      <c r="A8" s="179"/>
      <c r="B8" s="4"/>
      <c r="C8" s="4"/>
      <c r="D8" s="4"/>
      <c r="E8" s="4"/>
      <c r="F8" s="4"/>
      <c r="G8" s="4"/>
      <c r="H8" s="4"/>
      <c r="I8" s="4"/>
      <c r="J8" s="5"/>
      <c r="K8" s="5"/>
      <c r="L8" s="3"/>
      <c r="M8" s="5"/>
      <c r="N8" s="4"/>
      <c r="O8" s="4"/>
      <c r="P8" s="4"/>
      <c r="Q8" s="4"/>
      <c r="R8" s="4"/>
      <c r="S8" s="4"/>
      <c r="T8" s="4"/>
      <c r="U8" s="211"/>
      <c r="V8" s="211"/>
      <c r="W8" s="211"/>
      <c r="X8" s="211"/>
      <c r="Y8" s="211"/>
      <c r="Z8" s="24"/>
    </row>
    <row r="9" spans="1:26" ht="15.75">
      <c r="A9" s="179"/>
      <c r="B9" s="6"/>
      <c r="C9" s="6"/>
      <c r="D9" s="6"/>
      <c r="E9" s="6"/>
      <c r="F9" s="6"/>
      <c r="G9" s="6"/>
      <c r="H9" s="7" t="s">
        <v>49</v>
      </c>
      <c r="I9" s="292"/>
      <c r="J9" s="292"/>
      <c r="K9" s="292"/>
      <c r="L9" s="292"/>
      <c r="M9" s="292"/>
      <c r="N9" s="293"/>
      <c r="O9" s="521"/>
      <c r="P9" s="8" t="s">
        <v>50</v>
      </c>
      <c r="Q9" s="6"/>
      <c r="R9" s="6"/>
      <c r="S9" s="6"/>
      <c r="T9" s="6"/>
      <c r="U9" s="211"/>
      <c r="V9" s="211"/>
      <c r="W9" s="211"/>
      <c r="X9" s="211"/>
      <c r="Y9" s="211"/>
      <c r="Z9" s="24"/>
    </row>
    <row r="10" spans="1:26" ht="12.75">
      <c r="A10" s="179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11"/>
      <c r="V10" s="211"/>
      <c r="W10" s="211"/>
      <c r="X10" s="211"/>
      <c r="Y10" s="211"/>
      <c r="Z10" s="24"/>
    </row>
    <row r="11" spans="1:26" ht="12.75" customHeight="1">
      <c r="A11" s="17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518" t="s">
        <v>51</v>
      </c>
      <c r="R11" s="519"/>
      <c r="S11" s="519"/>
      <c r="T11" s="520"/>
      <c r="U11" s="516" t="s">
        <v>401</v>
      </c>
      <c r="V11" s="516"/>
      <c r="W11" s="516"/>
      <c r="X11" s="516"/>
      <c r="Y11" s="516"/>
      <c r="Z11" s="24"/>
    </row>
    <row r="12" spans="1:26" ht="12.75" customHeight="1">
      <c r="A12" s="179"/>
      <c r="B12" s="10"/>
      <c r="C12" s="11"/>
      <c r="D12" s="11"/>
      <c r="E12" s="11" t="s">
        <v>52</v>
      </c>
      <c r="F12" s="11" t="s">
        <v>52</v>
      </c>
      <c r="G12" s="11" t="s">
        <v>52</v>
      </c>
      <c r="H12" s="11" t="s">
        <v>52</v>
      </c>
      <c r="I12" s="11" t="s">
        <v>52</v>
      </c>
      <c r="J12" s="11" t="s">
        <v>52</v>
      </c>
      <c r="K12" s="11" t="s">
        <v>52</v>
      </c>
      <c r="L12" s="11" t="s">
        <v>52</v>
      </c>
      <c r="M12" s="9"/>
      <c r="N12" s="9"/>
      <c r="O12" s="9"/>
      <c r="P12" s="12" t="s">
        <v>53</v>
      </c>
      <c r="Q12" s="501" t="s">
        <v>54</v>
      </c>
      <c r="R12" s="438"/>
      <c r="S12" s="438"/>
      <c r="T12" s="502"/>
      <c r="U12" s="516"/>
      <c r="V12" s="516"/>
      <c r="W12" s="516"/>
      <c r="X12" s="516"/>
      <c r="Y12" s="516"/>
      <c r="Z12" s="24"/>
    </row>
    <row r="13" spans="1:26" ht="12.75">
      <c r="A13" s="17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2" t="s">
        <v>55</v>
      </c>
      <c r="Q13" s="13"/>
      <c r="R13" s="501"/>
      <c r="S13" s="502"/>
      <c r="T13" s="14"/>
      <c r="U13" s="516"/>
      <c r="V13" s="516"/>
      <c r="W13" s="516"/>
      <c r="X13" s="516"/>
      <c r="Y13" s="516"/>
      <c r="Z13" s="24"/>
    </row>
    <row r="14" spans="1:26" ht="12.75">
      <c r="A14" s="179"/>
      <c r="B14" s="9" t="s">
        <v>56</v>
      </c>
      <c r="C14" s="9"/>
      <c r="D14" s="508"/>
      <c r="E14" s="508"/>
      <c r="F14" s="508"/>
      <c r="G14" s="508"/>
      <c r="H14" s="508"/>
      <c r="I14" s="508"/>
      <c r="J14" s="508"/>
      <c r="K14" s="508"/>
      <c r="L14" s="508"/>
      <c r="M14" s="508"/>
      <c r="N14" s="508"/>
      <c r="O14" s="9"/>
      <c r="P14" s="12" t="s">
        <v>57</v>
      </c>
      <c r="Q14" s="514" t="s">
        <v>52</v>
      </c>
      <c r="R14" s="438"/>
      <c r="S14" s="438"/>
      <c r="T14" s="502"/>
      <c r="U14" s="516"/>
      <c r="V14" s="516"/>
      <c r="W14" s="516"/>
      <c r="X14" s="516"/>
      <c r="Y14" s="516"/>
      <c r="Z14" s="24"/>
    </row>
    <row r="15" spans="1:26" ht="12.75">
      <c r="A15" s="179"/>
      <c r="B15" s="9" t="s">
        <v>58</v>
      </c>
      <c r="C15" s="9"/>
      <c r="D15" s="9"/>
      <c r="E15" s="15"/>
      <c r="F15" s="15"/>
      <c r="G15" s="15"/>
      <c r="H15" s="15"/>
      <c r="I15" s="15"/>
      <c r="J15" s="15"/>
      <c r="K15" s="15"/>
      <c r="L15" s="507"/>
      <c r="M15" s="507"/>
      <c r="N15" s="507"/>
      <c r="O15" s="15"/>
      <c r="P15" s="12" t="s">
        <v>59</v>
      </c>
      <c r="Q15" s="514" t="s">
        <v>52</v>
      </c>
      <c r="R15" s="438"/>
      <c r="S15" s="438"/>
      <c r="T15" s="502"/>
      <c r="U15" s="516"/>
      <c r="V15" s="516"/>
      <c r="W15" s="516"/>
      <c r="X15" s="516"/>
      <c r="Y15" s="516"/>
      <c r="Z15" s="24"/>
    </row>
    <row r="16" spans="1:26" ht="12.75">
      <c r="A16" s="179"/>
      <c r="B16" s="9" t="s">
        <v>60</v>
      </c>
      <c r="C16" s="9"/>
      <c r="D16" s="9"/>
      <c r="E16" s="9"/>
      <c r="F16" s="508"/>
      <c r="G16" s="508"/>
      <c r="H16" s="508"/>
      <c r="I16" s="508"/>
      <c r="J16" s="508"/>
      <c r="K16" s="508"/>
      <c r="L16" s="508"/>
      <c r="M16" s="508"/>
      <c r="N16" s="508"/>
      <c r="O16" s="508"/>
      <c r="P16" s="16" t="s">
        <v>61</v>
      </c>
      <c r="Q16" s="501" t="s">
        <v>52</v>
      </c>
      <c r="R16" s="438"/>
      <c r="S16" s="438"/>
      <c r="T16" s="502"/>
      <c r="U16" s="516"/>
      <c r="V16" s="516"/>
      <c r="W16" s="516"/>
      <c r="X16" s="516"/>
      <c r="Y16" s="516"/>
      <c r="Z16" s="24"/>
    </row>
    <row r="17" spans="1:26" ht="12.75">
      <c r="A17" s="179"/>
      <c r="B17" s="9" t="s">
        <v>62</v>
      </c>
      <c r="C17" s="9"/>
      <c r="D17" s="9"/>
      <c r="E17" s="9"/>
      <c r="F17" s="9"/>
      <c r="G17" s="9"/>
      <c r="H17" s="9"/>
      <c r="I17" s="9"/>
      <c r="J17" s="9"/>
      <c r="K17" s="9"/>
      <c r="L17" s="509"/>
      <c r="M17" s="509"/>
      <c r="N17" s="509"/>
      <c r="O17" s="509"/>
      <c r="P17" s="17"/>
      <c r="Q17" s="510" t="s">
        <v>52</v>
      </c>
      <c r="R17" s="511"/>
      <c r="S17" s="510" t="s">
        <v>52</v>
      </c>
      <c r="T17" s="511"/>
      <c r="U17" s="516"/>
      <c r="V17" s="516"/>
      <c r="W17" s="516"/>
      <c r="X17" s="516"/>
      <c r="Y17" s="516"/>
      <c r="Z17" s="24"/>
    </row>
    <row r="18" spans="1:26" ht="12.75">
      <c r="A18" s="179"/>
      <c r="B18" s="508" t="s">
        <v>52</v>
      </c>
      <c r="C18" s="508"/>
      <c r="D18" s="508"/>
      <c r="E18" s="508"/>
      <c r="F18" s="508"/>
      <c r="G18" s="508"/>
      <c r="H18" s="508"/>
      <c r="I18" s="508"/>
      <c r="J18" s="508"/>
      <c r="K18" s="508"/>
      <c r="L18" s="508"/>
      <c r="M18" s="508"/>
      <c r="N18" s="9"/>
      <c r="O18" s="9"/>
      <c r="P18" s="12" t="s">
        <v>63</v>
      </c>
      <c r="Q18" s="512"/>
      <c r="R18" s="513"/>
      <c r="S18" s="512"/>
      <c r="T18" s="513"/>
      <c r="U18" s="516"/>
      <c r="V18" s="516"/>
      <c r="W18" s="516"/>
      <c r="X18" s="516"/>
      <c r="Y18" s="516"/>
      <c r="Z18" s="24"/>
    </row>
    <row r="19" spans="1:26" ht="12.75">
      <c r="A19" s="179"/>
      <c r="B19" s="9" t="s">
        <v>64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18"/>
      <c r="N19" s="507"/>
      <c r="O19" s="507"/>
      <c r="P19" s="12" t="s">
        <v>65</v>
      </c>
      <c r="Q19" s="501" t="s">
        <v>66</v>
      </c>
      <c r="R19" s="438"/>
      <c r="S19" s="438"/>
      <c r="T19" s="502"/>
      <c r="U19" s="516"/>
      <c r="V19" s="516"/>
      <c r="W19" s="516"/>
      <c r="X19" s="516"/>
      <c r="Y19" s="516"/>
      <c r="Z19" s="24"/>
    </row>
    <row r="20" spans="1:26" ht="12.75">
      <c r="A20" s="179"/>
      <c r="B20" s="9" t="s">
        <v>67</v>
      </c>
      <c r="C20" s="15"/>
      <c r="D20" s="15"/>
      <c r="E20" s="15"/>
      <c r="F20" s="15"/>
      <c r="G20" s="508"/>
      <c r="H20" s="508"/>
      <c r="I20" s="508"/>
      <c r="J20" s="508"/>
      <c r="K20" s="508"/>
      <c r="L20" s="508"/>
      <c r="M20" s="508"/>
      <c r="N20" s="508"/>
      <c r="O20" s="508"/>
      <c r="P20" s="508"/>
      <c r="Q20" s="9"/>
      <c r="R20" s="9"/>
      <c r="S20" s="9"/>
      <c r="T20" s="9"/>
      <c r="U20" s="516"/>
      <c r="V20" s="516"/>
      <c r="W20" s="516"/>
      <c r="X20" s="516"/>
      <c r="Y20" s="516"/>
      <c r="Z20" s="24"/>
    </row>
    <row r="21" spans="1:26" ht="12.75">
      <c r="A21" s="179"/>
      <c r="B21" s="508" t="s">
        <v>52</v>
      </c>
      <c r="C21" s="508"/>
      <c r="D21" s="508"/>
      <c r="E21" s="508"/>
      <c r="F21" s="508"/>
      <c r="G21" s="508"/>
      <c r="H21" s="508"/>
      <c r="I21" s="508"/>
      <c r="J21" s="508"/>
      <c r="K21" s="508"/>
      <c r="L21" s="508"/>
      <c r="M21" s="508"/>
      <c r="N21" s="508"/>
      <c r="O21" s="508"/>
      <c r="P21" s="508"/>
      <c r="Q21" s="9"/>
      <c r="R21" s="9"/>
      <c r="S21" s="9"/>
      <c r="T21" s="9"/>
      <c r="U21" s="516"/>
      <c r="V21" s="516"/>
      <c r="W21" s="516"/>
      <c r="X21" s="516"/>
      <c r="Y21" s="516"/>
      <c r="Z21" s="24"/>
    </row>
    <row r="22" spans="1:26" ht="10.5" customHeight="1">
      <c r="A22" s="17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516"/>
      <c r="V22" s="516"/>
      <c r="W22" s="516"/>
      <c r="X22" s="516"/>
      <c r="Y22" s="516"/>
      <c r="Z22" s="24"/>
    </row>
    <row r="23" spans="1:26" ht="12.75">
      <c r="A23" s="17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2" t="s">
        <v>68</v>
      </c>
      <c r="Q23" s="501"/>
      <c r="R23" s="438"/>
      <c r="S23" s="438"/>
      <c r="T23" s="502"/>
      <c r="U23" s="516"/>
      <c r="V23" s="516"/>
      <c r="W23" s="516"/>
      <c r="X23" s="516"/>
      <c r="Y23" s="516"/>
      <c r="Z23" s="24"/>
    </row>
    <row r="24" spans="1:26" ht="12.75">
      <c r="A24" s="17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2" t="s">
        <v>69</v>
      </c>
      <c r="Q24" s="501"/>
      <c r="R24" s="438"/>
      <c r="S24" s="438"/>
      <c r="T24" s="502"/>
      <c r="U24" s="24"/>
      <c r="V24" s="24"/>
      <c r="W24" s="24"/>
      <c r="X24" s="24"/>
      <c r="Y24" s="24"/>
      <c r="Z24" s="24"/>
    </row>
    <row r="25" spans="1:26" ht="13.5" thickBot="1">
      <c r="A25" s="17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4"/>
      <c r="V25" s="24"/>
      <c r="W25" s="24"/>
      <c r="X25" s="24"/>
      <c r="Y25" s="24"/>
      <c r="Z25" s="24"/>
    </row>
    <row r="26" spans="1:26" ht="34.5" customHeight="1" thickBot="1">
      <c r="A26" s="180"/>
      <c r="B26" s="503" t="s">
        <v>70</v>
      </c>
      <c r="C26" s="504"/>
      <c r="D26" s="504"/>
      <c r="E26" s="504"/>
      <c r="F26" s="504"/>
      <c r="G26" s="504"/>
      <c r="H26" s="504"/>
      <c r="I26" s="504"/>
      <c r="J26" s="504"/>
      <c r="K26" s="504"/>
      <c r="L26" s="504"/>
      <c r="M26" s="19" t="s">
        <v>71</v>
      </c>
      <c r="N26" s="505" t="s">
        <v>72</v>
      </c>
      <c r="O26" s="505"/>
      <c r="P26" s="505"/>
      <c r="Q26" s="505" t="s">
        <v>73</v>
      </c>
      <c r="R26" s="505"/>
      <c r="S26" s="505"/>
      <c r="T26" s="506"/>
      <c r="U26" s="24"/>
      <c r="V26" s="24"/>
      <c r="W26" s="24"/>
      <c r="X26" s="24"/>
      <c r="Y26" s="24"/>
      <c r="Z26" s="24"/>
    </row>
    <row r="27" spans="1:26" ht="13.5" thickBot="1">
      <c r="A27" s="180"/>
      <c r="B27" s="495">
        <v>1</v>
      </c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20">
        <v>2</v>
      </c>
      <c r="N27" s="497">
        <v>3</v>
      </c>
      <c r="O27" s="497"/>
      <c r="P27" s="497"/>
      <c r="Q27" s="497">
        <v>4</v>
      </c>
      <c r="R27" s="497"/>
      <c r="S27" s="497"/>
      <c r="T27" s="498"/>
      <c r="U27" s="24"/>
      <c r="V27" s="24"/>
      <c r="W27" s="24"/>
      <c r="X27" s="24"/>
      <c r="Y27" s="24"/>
      <c r="Z27" s="24"/>
    </row>
    <row r="28" spans="1:26" ht="12.75" customHeight="1">
      <c r="A28" s="180"/>
      <c r="B28" s="492" t="s">
        <v>74</v>
      </c>
      <c r="C28" s="493"/>
      <c r="D28" s="493"/>
      <c r="E28" s="493"/>
      <c r="F28" s="493"/>
      <c r="G28" s="493"/>
      <c r="H28" s="493"/>
      <c r="I28" s="493"/>
      <c r="J28" s="493"/>
      <c r="K28" s="493"/>
      <c r="L28" s="494"/>
      <c r="M28" s="21"/>
      <c r="N28" s="499"/>
      <c r="O28" s="499"/>
      <c r="P28" s="499"/>
      <c r="Q28" s="499"/>
      <c r="R28" s="499"/>
      <c r="S28" s="499"/>
      <c r="T28" s="500"/>
      <c r="U28" s="24"/>
      <c r="V28" s="24"/>
      <c r="W28" s="24"/>
      <c r="X28" s="24"/>
      <c r="Y28" s="24"/>
      <c r="Z28" s="24"/>
    </row>
    <row r="29" spans="1:26" ht="12.75" customHeight="1">
      <c r="A29" s="180"/>
      <c r="B29" s="482" t="s">
        <v>75</v>
      </c>
      <c r="C29" s="483"/>
      <c r="D29" s="483"/>
      <c r="E29" s="483"/>
      <c r="F29" s="483"/>
      <c r="G29" s="483"/>
      <c r="H29" s="483"/>
      <c r="I29" s="483"/>
      <c r="J29" s="483"/>
      <c r="K29" s="483"/>
      <c r="L29" s="484"/>
      <c r="M29" s="22" t="s">
        <v>76</v>
      </c>
      <c r="N29" s="474">
        <v>0</v>
      </c>
      <c r="O29" s="474"/>
      <c r="P29" s="474"/>
      <c r="Q29" s="474">
        <v>0</v>
      </c>
      <c r="R29" s="474"/>
      <c r="S29" s="474"/>
      <c r="T29" s="481"/>
      <c r="U29" s="24"/>
      <c r="V29" s="24"/>
      <c r="W29" s="24"/>
      <c r="X29" s="24"/>
      <c r="Y29" s="24"/>
      <c r="Z29" s="24"/>
    </row>
    <row r="30" spans="1:26" ht="12.75" customHeight="1">
      <c r="A30" s="180"/>
      <c r="B30" s="482" t="s">
        <v>77</v>
      </c>
      <c r="C30" s="483"/>
      <c r="D30" s="483"/>
      <c r="E30" s="483"/>
      <c r="F30" s="483"/>
      <c r="G30" s="483"/>
      <c r="H30" s="483"/>
      <c r="I30" s="483"/>
      <c r="J30" s="483"/>
      <c r="K30" s="483"/>
      <c r="L30" s="484"/>
      <c r="M30" s="22" t="s">
        <v>78</v>
      </c>
      <c r="N30" s="474">
        <v>0</v>
      </c>
      <c r="O30" s="474"/>
      <c r="P30" s="474"/>
      <c r="Q30" s="474">
        <v>0</v>
      </c>
      <c r="R30" s="474"/>
      <c r="S30" s="474"/>
      <c r="T30" s="481"/>
      <c r="U30" s="24"/>
      <c r="V30" s="24"/>
      <c r="W30" s="24"/>
      <c r="X30" s="24"/>
      <c r="Y30" s="24"/>
      <c r="Z30" s="24"/>
    </row>
    <row r="31" spans="1:26" ht="12.75" customHeight="1">
      <c r="A31" s="180"/>
      <c r="B31" s="482" t="s">
        <v>79</v>
      </c>
      <c r="C31" s="483"/>
      <c r="D31" s="483"/>
      <c r="E31" s="483"/>
      <c r="F31" s="483"/>
      <c r="G31" s="483"/>
      <c r="H31" s="483"/>
      <c r="I31" s="483"/>
      <c r="J31" s="483"/>
      <c r="K31" s="483"/>
      <c r="L31" s="484"/>
      <c r="M31" s="22" t="s">
        <v>80</v>
      </c>
      <c r="N31" s="474">
        <v>0</v>
      </c>
      <c r="O31" s="474"/>
      <c r="P31" s="474"/>
      <c r="Q31" s="474">
        <v>0</v>
      </c>
      <c r="R31" s="474"/>
      <c r="S31" s="474"/>
      <c r="T31" s="481"/>
      <c r="U31" s="24"/>
      <c r="V31" s="24"/>
      <c r="W31" s="24"/>
      <c r="X31" s="24"/>
      <c r="Y31" s="24"/>
      <c r="Z31" s="24"/>
    </row>
    <row r="32" spans="1:26" ht="12.75" customHeight="1">
      <c r="A32" s="180"/>
      <c r="B32" s="482" t="s">
        <v>81</v>
      </c>
      <c r="C32" s="483"/>
      <c r="D32" s="483"/>
      <c r="E32" s="483"/>
      <c r="F32" s="483"/>
      <c r="G32" s="483"/>
      <c r="H32" s="483"/>
      <c r="I32" s="483"/>
      <c r="J32" s="483"/>
      <c r="K32" s="483"/>
      <c r="L32" s="484"/>
      <c r="M32" s="22" t="s">
        <v>82</v>
      </c>
      <c r="N32" s="474">
        <v>0</v>
      </c>
      <c r="O32" s="474"/>
      <c r="P32" s="474"/>
      <c r="Q32" s="474">
        <v>0</v>
      </c>
      <c r="R32" s="474"/>
      <c r="S32" s="474"/>
      <c r="T32" s="481"/>
      <c r="U32" s="24"/>
      <c r="V32" s="24"/>
      <c r="W32" s="24"/>
      <c r="X32" s="24"/>
      <c r="Y32" s="24"/>
      <c r="Z32" s="24"/>
    </row>
    <row r="33" spans="1:26" ht="12.75" customHeight="1">
      <c r="A33" s="180"/>
      <c r="B33" s="482" t="s">
        <v>83</v>
      </c>
      <c r="C33" s="483"/>
      <c r="D33" s="483"/>
      <c r="E33" s="483"/>
      <c r="F33" s="483"/>
      <c r="G33" s="483"/>
      <c r="H33" s="483"/>
      <c r="I33" s="483"/>
      <c r="J33" s="483"/>
      <c r="K33" s="483"/>
      <c r="L33" s="484"/>
      <c r="M33" s="22" t="s">
        <v>84</v>
      </c>
      <c r="N33" s="474">
        <v>0</v>
      </c>
      <c r="O33" s="474"/>
      <c r="P33" s="474"/>
      <c r="Q33" s="474">
        <v>0</v>
      </c>
      <c r="R33" s="474"/>
      <c r="S33" s="474"/>
      <c r="T33" s="481"/>
      <c r="U33" s="24"/>
      <c r="V33" s="24"/>
      <c r="W33" s="24"/>
      <c r="X33" s="24"/>
      <c r="Y33" s="24"/>
      <c r="Z33" s="24"/>
    </row>
    <row r="34" spans="1:26" ht="12.75" customHeight="1">
      <c r="A34" s="180"/>
      <c r="B34" s="482" t="s">
        <v>85</v>
      </c>
      <c r="C34" s="483"/>
      <c r="D34" s="483"/>
      <c r="E34" s="483"/>
      <c r="F34" s="483"/>
      <c r="G34" s="483"/>
      <c r="H34" s="483"/>
      <c r="I34" s="483"/>
      <c r="J34" s="483"/>
      <c r="K34" s="483"/>
      <c r="L34" s="484"/>
      <c r="M34" s="22" t="s">
        <v>86</v>
      </c>
      <c r="N34" s="474">
        <v>0</v>
      </c>
      <c r="O34" s="474"/>
      <c r="P34" s="474"/>
      <c r="Q34" s="474">
        <v>0</v>
      </c>
      <c r="R34" s="474"/>
      <c r="S34" s="474"/>
      <c r="T34" s="481"/>
      <c r="U34" s="24"/>
      <c r="V34" s="24"/>
      <c r="W34" s="24"/>
      <c r="X34" s="24"/>
      <c r="Y34" s="24"/>
      <c r="Z34" s="24"/>
    </row>
    <row r="35" spans="1:26" ht="12.75" customHeight="1">
      <c r="A35" s="180"/>
      <c r="B35" s="482" t="s">
        <v>87</v>
      </c>
      <c r="C35" s="483"/>
      <c r="D35" s="483"/>
      <c r="E35" s="483"/>
      <c r="F35" s="483"/>
      <c r="G35" s="483"/>
      <c r="H35" s="483"/>
      <c r="I35" s="483"/>
      <c r="J35" s="483"/>
      <c r="K35" s="483"/>
      <c r="L35" s="484"/>
      <c r="M35" s="22" t="s">
        <v>88</v>
      </c>
      <c r="N35" s="474">
        <v>0</v>
      </c>
      <c r="O35" s="474"/>
      <c r="P35" s="474"/>
      <c r="Q35" s="474">
        <v>0</v>
      </c>
      <c r="R35" s="474"/>
      <c r="S35" s="474"/>
      <c r="T35" s="481"/>
      <c r="U35" s="24"/>
      <c r="V35" s="24"/>
      <c r="W35" s="24"/>
      <c r="X35" s="24"/>
      <c r="Y35" s="24"/>
      <c r="Z35" s="24"/>
    </row>
    <row r="36" spans="1:26" ht="12.75" customHeight="1">
      <c r="A36" s="180"/>
      <c r="B36" s="492" t="s">
        <v>89</v>
      </c>
      <c r="C36" s="493"/>
      <c r="D36" s="493"/>
      <c r="E36" s="493"/>
      <c r="F36" s="493"/>
      <c r="G36" s="493"/>
      <c r="H36" s="493"/>
      <c r="I36" s="493"/>
      <c r="J36" s="493"/>
      <c r="K36" s="493"/>
      <c r="L36" s="494"/>
      <c r="M36" s="22" t="s">
        <v>90</v>
      </c>
      <c r="N36" s="474">
        <f>SUM(N29:P35)</f>
        <v>0</v>
      </c>
      <c r="O36" s="474"/>
      <c r="P36" s="474"/>
      <c r="Q36" s="474">
        <f>SUM(Q29:T35)</f>
        <v>0</v>
      </c>
      <c r="R36" s="474"/>
      <c r="S36" s="474"/>
      <c r="T36" s="481"/>
      <c r="U36" s="24"/>
      <c r="V36" s="24"/>
      <c r="W36" s="24"/>
      <c r="X36" s="24"/>
      <c r="Y36" s="24"/>
      <c r="Z36" s="24"/>
    </row>
    <row r="37" spans="1:26" ht="12.75" customHeight="1">
      <c r="A37" s="180"/>
      <c r="B37" s="492" t="s">
        <v>91</v>
      </c>
      <c r="C37" s="493"/>
      <c r="D37" s="493"/>
      <c r="E37" s="493"/>
      <c r="F37" s="493"/>
      <c r="G37" s="493"/>
      <c r="H37" s="493"/>
      <c r="I37" s="493"/>
      <c r="J37" s="493"/>
      <c r="K37" s="493"/>
      <c r="L37" s="494"/>
      <c r="M37" s="22"/>
      <c r="N37" s="474"/>
      <c r="O37" s="474"/>
      <c r="P37" s="474"/>
      <c r="Q37" s="474"/>
      <c r="R37" s="474"/>
      <c r="S37" s="474"/>
      <c r="T37" s="481"/>
      <c r="U37" s="24"/>
      <c r="V37" s="24"/>
      <c r="W37" s="24"/>
      <c r="X37" s="24"/>
      <c r="Y37" s="24"/>
      <c r="Z37" s="24"/>
    </row>
    <row r="38" spans="1:26" ht="12.75" customHeight="1">
      <c r="A38" s="180"/>
      <c r="B38" s="482" t="s">
        <v>92</v>
      </c>
      <c r="C38" s="483"/>
      <c r="D38" s="483"/>
      <c r="E38" s="483"/>
      <c r="F38" s="483"/>
      <c r="G38" s="483"/>
      <c r="H38" s="483"/>
      <c r="I38" s="483"/>
      <c r="J38" s="483"/>
      <c r="K38" s="483"/>
      <c r="L38" s="484"/>
      <c r="M38" s="22" t="s">
        <v>93</v>
      </c>
      <c r="N38" s="474">
        <f>SUM(N40:P46)</f>
        <v>0</v>
      </c>
      <c r="O38" s="474"/>
      <c r="P38" s="474"/>
      <c r="Q38" s="474">
        <f>SUM(Q40:T46)</f>
        <v>0</v>
      </c>
      <c r="R38" s="474"/>
      <c r="S38" s="474"/>
      <c r="T38" s="481"/>
      <c r="U38" s="24"/>
      <c r="V38" s="24"/>
      <c r="W38" s="24"/>
      <c r="X38" s="24"/>
      <c r="Y38" s="24"/>
      <c r="Z38" s="24"/>
    </row>
    <row r="39" spans="1:26" ht="12.75" customHeight="1">
      <c r="A39" s="180"/>
      <c r="B39" s="478" t="s">
        <v>94</v>
      </c>
      <c r="C39" s="479"/>
      <c r="D39" s="479"/>
      <c r="E39" s="479"/>
      <c r="F39" s="479"/>
      <c r="G39" s="479"/>
      <c r="H39" s="479"/>
      <c r="I39" s="479"/>
      <c r="J39" s="479"/>
      <c r="K39" s="479"/>
      <c r="L39" s="480"/>
      <c r="M39" s="22"/>
      <c r="N39" s="474"/>
      <c r="O39" s="474"/>
      <c r="P39" s="474"/>
      <c r="Q39" s="474"/>
      <c r="R39" s="474"/>
      <c r="S39" s="474"/>
      <c r="T39" s="481"/>
      <c r="U39" s="24"/>
      <c r="V39" s="24"/>
      <c r="W39" s="24"/>
      <c r="X39" s="24"/>
      <c r="Y39" s="24"/>
      <c r="Z39" s="24"/>
    </row>
    <row r="40" spans="1:26" ht="12.75" customHeight="1">
      <c r="A40" s="180"/>
      <c r="B40" s="478" t="s">
        <v>95</v>
      </c>
      <c r="C40" s="479"/>
      <c r="D40" s="479"/>
      <c r="E40" s="479"/>
      <c r="F40" s="479"/>
      <c r="G40" s="479"/>
      <c r="H40" s="479"/>
      <c r="I40" s="479"/>
      <c r="J40" s="479"/>
      <c r="K40" s="479"/>
      <c r="L40" s="480"/>
      <c r="M40" s="22" t="s">
        <v>96</v>
      </c>
      <c r="N40" s="474">
        <v>0</v>
      </c>
      <c r="O40" s="474"/>
      <c r="P40" s="474"/>
      <c r="Q40" s="474">
        <v>0</v>
      </c>
      <c r="R40" s="474"/>
      <c r="S40" s="474"/>
      <c r="T40" s="481"/>
      <c r="U40" s="24"/>
      <c r="V40" s="24"/>
      <c r="W40" s="24"/>
      <c r="X40" s="24"/>
      <c r="Y40" s="24"/>
      <c r="Z40" s="24"/>
    </row>
    <row r="41" spans="1:26" ht="12.75" customHeight="1">
      <c r="A41" s="180"/>
      <c r="B41" s="478" t="s">
        <v>97</v>
      </c>
      <c r="C41" s="479"/>
      <c r="D41" s="479"/>
      <c r="E41" s="479"/>
      <c r="F41" s="479"/>
      <c r="G41" s="479"/>
      <c r="H41" s="479"/>
      <c r="I41" s="479"/>
      <c r="J41" s="479"/>
      <c r="K41" s="479"/>
      <c r="L41" s="480"/>
      <c r="M41" s="22" t="s">
        <v>98</v>
      </c>
      <c r="N41" s="474">
        <v>0</v>
      </c>
      <c r="O41" s="474"/>
      <c r="P41" s="474"/>
      <c r="Q41" s="474">
        <v>0</v>
      </c>
      <c r="R41" s="474"/>
      <c r="S41" s="474"/>
      <c r="T41" s="481"/>
      <c r="U41" s="24"/>
      <c r="V41" s="24"/>
      <c r="W41" s="24"/>
      <c r="X41" s="24"/>
      <c r="Y41" s="24"/>
      <c r="Z41" s="24"/>
    </row>
    <row r="42" spans="1:26" ht="12.75" customHeight="1">
      <c r="A42" s="180"/>
      <c r="B42" s="478" t="s">
        <v>99</v>
      </c>
      <c r="C42" s="479"/>
      <c r="D42" s="479"/>
      <c r="E42" s="479"/>
      <c r="F42" s="479"/>
      <c r="G42" s="479"/>
      <c r="H42" s="479"/>
      <c r="I42" s="479"/>
      <c r="J42" s="479"/>
      <c r="K42" s="479"/>
      <c r="L42" s="480"/>
      <c r="M42" s="22" t="s">
        <v>100</v>
      </c>
      <c r="N42" s="474">
        <v>0</v>
      </c>
      <c r="O42" s="474"/>
      <c r="P42" s="474"/>
      <c r="Q42" s="474">
        <v>0</v>
      </c>
      <c r="R42" s="474"/>
      <c r="S42" s="474"/>
      <c r="T42" s="481"/>
      <c r="U42" s="24"/>
      <c r="V42" s="24"/>
      <c r="W42" s="24"/>
      <c r="X42" s="24"/>
      <c r="Y42" s="24"/>
      <c r="Z42" s="24"/>
    </row>
    <row r="43" spans="1:26" ht="12.75" customHeight="1">
      <c r="A43" s="180"/>
      <c r="B43" s="478" t="s">
        <v>101</v>
      </c>
      <c r="C43" s="479"/>
      <c r="D43" s="479"/>
      <c r="E43" s="479"/>
      <c r="F43" s="479"/>
      <c r="G43" s="479"/>
      <c r="H43" s="479"/>
      <c r="I43" s="479"/>
      <c r="J43" s="479"/>
      <c r="K43" s="479"/>
      <c r="L43" s="480"/>
      <c r="M43" s="22" t="s">
        <v>102</v>
      </c>
      <c r="N43" s="474">
        <v>0</v>
      </c>
      <c r="O43" s="474"/>
      <c r="P43" s="474"/>
      <c r="Q43" s="474">
        <v>0</v>
      </c>
      <c r="R43" s="474"/>
      <c r="S43" s="474"/>
      <c r="T43" s="481"/>
      <c r="U43" s="24"/>
      <c r="V43" s="24"/>
      <c r="W43" s="24"/>
      <c r="X43" s="24"/>
      <c r="Y43" s="24"/>
      <c r="Z43" s="24"/>
    </row>
    <row r="44" spans="1:26" ht="12.75" customHeight="1">
      <c r="A44" s="180"/>
      <c r="B44" s="478" t="s">
        <v>103</v>
      </c>
      <c r="C44" s="479"/>
      <c r="D44" s="479"/>
      <c r="E44" s="479"/>
      <c r="F44" s="479"/>
      <c r="G44" s="479"/>
      <c r="H44" s="479"/>
      <c r="I44" s="479"/>
      <c r="J44" s="479"/>
      <c r="K44" s="479"/>
      <c r="L44" s="480"/>
      <c r="M44" s="22" t="s">
        <v>104</v>
      </c>
      <c r="N44" s="474">
        <v>0</v>
      </c>
      <c r="O44" s="474"/>
      <c r="P44" s="474"/>
      <c r="Q44" s="474">
        <v>0</v>
      </c>
      <c r="R44" s="474"/>
      <c r="S44" s="474"/>
      <c r="T44" s="481"/>
      <c r="U44" s="24"/>
      <c r="V44" s="24"/>
      <c r="W44" s="24"/>
      <c r="X44" s="24"/>
      <c r="Y44" s="24"/>
      <c r="Z44" s="24"/>
    </row>
    <row r="45" spans="1:26" ht="12.75" customHeight="1">
      <c r="A45" s="180"/>
      <c r="B45" s="478" t="s">
        <v>105</v>
      </c>
      <c r="C45" s="479"/>
      <c r="D45" s="479"/>
      <c r="E45" s="479"/>
      <c r="F45" s="479"/>
      <c r="G45" s="479"/>
      <c r="H45" s="479"/>
      <c r="I45" s="479"/>
      <c r="J45" s="479"/>
      <c r="K45" s="479"/>
      <c r="L45" s="480"/>
      <c r="M45" s="22" t="s">
        <v>106</v>
      </c>
      <c r="N45" s="474">
        <v>0</v>
      </c>
      <c r="O45" s="474"/>
      <c r="P45" s="474"/>
      <c r="Q45" s="474">
        <v>0</v>
      </c>
      <c r="R45" s="474"/>
      <c r="S45" s="474"/>
      <c r="T45" s="481"/>
      <c r="U45" s="24"/>
      <c r="V45" s="24"/>
      <c r="W45" s="24"/>
      <c r="X45" s="24"/>
      <c r="Y45" s="24"/>
      <c r="Z45" s="24"/>
    </row>
    <row r="46" spans="1:26" ht="12.75" customHeight="1">
      <c r="A46" s="180"/>
      <c r="B46" s="478" t="s">
        <v>107</v>
      </c>
      <c r="C46" s="479"/>
      <c r="D46" s="479"/>
      <c r="E46" s="479"/>
      <c r="F46" s="479"/>
      <c r="G46" s="479"/>
      <c r="H46" s="479"/>
      <c r="I46" s="479"/>
      <c r="J46" s="479"/>
      <c r="K46" s="479"/>
      <c r="L46" s="480"/>
      <c r="M46" s="22" t="s">
        <v>108</v>
      </c>
      <c r="N46" s="474">
        <v>0</v>
      </c>
      <c r="O46" s="474"/>
      <c r="P46" s="474"/>
      <c r="Q46" s="474">
        <v>0</v>
      </c>
      <c r="R46" s="474"/>
      <c r="S46" s="474"/>
      <c r="T46" s="481"/>
      <c r="U46" s="24"/>
      <c r="V46" s="24"/>
      <c r="W46" s="24"/>
      <c r="X46" s="24"/>
      <c r="Y46" s="24"/>
      <c r="Z46" s="24"/>
    </row>
    <row r="47" spans="1:26" ht="12.75" customHeight="1">
      <c r="A47" s="180"/>
      <c r="B47" s="482" t="s">
        <v>109</v>
      </c>
      <c r="C47" s="483"/>
      <c r="D47" s="483"/>
      <c r="E47" s="483"/>
      <c r="F47" s="483"/>
      <c r="G47" s="483"/>
      <c r="H47" s="483"/>
      <c r="I47" s="483"/>
      <c r="J47" s="483"/>
      <c r="K47" s="483"/>
      <c r="L47" s="484"/>
      <c r="M47" s="22" t="s">
        <v>110</v>
      </c>
      <c r="N47" s="474">
        <v>0</v>
      </c>
      <c r="O47" s="474"/>
      <c r="P47" s="474"/>
      <c r="Q47" s="474">
        <v>0</v>
      </c>
      <c r="R47" s="474"/>
      <c r="S47" s="474"/>
      <c r="T47" s="481"/>
      <c r="U47" s="24"/>
      <c r="V47" s="24"/>
      <c r="W47" s="24"/>
      <c r="X47" s="24"/>
      <c r="Y47" s="24"/>
      <c r="Z47" s="24"/>
    </row>
    <row r="48" spans="1:26" ht="20.25" customHeight="1">
      <c r="A48" s="180"/>
      <c r="B48" s="482" t="s">
        <v>111</v>
      </c>
      <c r="C48" s="483"/>
      <c r="D48" s="483"/>
      <c r="E48" s="483"/>
      <c r="F48" s="483"/>
      <c r="G48" s="483"/>
      <c r="H48" s="483"/>
      <c r="I48" s="483"/>
      <c r="J48" s="483"/>
      <c r="K48" s="483"/>
      <c r="L48" s="484"/>
      <c r="M48" s="22" t="s">
        <v>112</v>
      </c>
      <c r="N48" s="474">
        <v>0</v>
      </c>
      <c r="O48" s="474"/>
      <c r="P48" s="474"/>
      <c r="Q48" s="474">
        <v>0</v>
      </c>
      <c r="R48" s="474"/>
      <c r="S48" s="474"/>
      <c r="T48" s="481"/>
      <c r="U48" s="24"/>
      <c r="V48" s="24"/>
      <c r="W48" s="24"/>
      <c r="X48" s="24"/>
      <c r="Y48" s="24"/>
      <c r="Z48" s="24"/>
    </row>
    <row r="49" spans="1:26" ht="12.75" customHeight="1">
      <c r="A49" s="180"/>
      <c r="B49" s="478" t="s">
        <v>113</v>
      </c>
      <c r="C49" s="479"/>
      <c r="D49" s="479"/>
      <c r="E49" s="479"/>
      <c r="F49" s="479"/>
      <c r="G49" s="479"/>
      <c r="H49" s="479"/>
      <c r="I49" s="479"/>
      <c r="J49" s="479"/>
      <c r="K49" s="479"/>
      <c r="L49" s="480"/>
      <c r="M49" s="22"/>
      <c r="N49" s="474">
        <v>0</v>
      </c>
      <c r="O49" s="474"/>
      <c r="P49" s="474"/>
      <c r="Q49" s="474">
        <v>0</v>
      </c>
      <c r="R49" s="474"/>
      <c r="S49" s="474"/>
      <c r="T49" s="481"/>
      <c r="U49" s="24"/>
      <c r="V49" s="24"/>
      <c r="W49" s="24"/>
      <c r="X49" s="24"/>
      <c r="Y49" s="24"/>
      <c r="Z49" s="24"/>
    </row>
    <row r="50" spans="1:26" ht="19.5" customHeight="1">
      <c r="A50" s="180"/>
      <c r="B50" s="482" t="s">
        <v>114</v>
      </c>
      <c r="C50" s="483"/>
      <c r="D50" s="483"/>
      <c r="E50" s="483"/>
      <c r="F50" s="483"/>
      <c r="G50" s="483"/>
      <c r="H50" s="483"/>
      <c r="I50" s="483"/>
      <c r="J50" s="483"/>
      <c r="K50" s="483"/>
      <c r="L50" s="484"/>
      <c r="M50" s="22" t="s">
        <v>115</v>
      </c>
      <c r="N50" s="474">
        <v>0</v>
      </c>
      <c r="O50" s="474"/>
      <c r="P50" s="474"/>
      <c r="Q50" s="474">
        <v>0</v>
      </c>
      <c r="R50" s="474"/>
      <c r="S50" s="474"/>
      <c r="T50" s="481"/>
      <c r="U50" s="24"/>
      <c r="V50" s="24"/>
      <c r="W50" s="24"/>
      <c r="X50" s="24"/>
      <c r="Y50" s="24"/>
      <c r="Z50" s="24"/>
    </row>
    <row r="51" spans="1:26" ht="12.75" customHeight="1">
      <c r="A51" s="180"/>
      <c r="B51" s="478" t="s">
        <v>113</v>
      </c>
      <c r="C51" s="479"/>
      <c r="D51" s="479"/>
      <c r="E51" s="479"/>
      <c r="F51" s="479"/>
      <c r="G51" s="479"/>
      <c r="H51" s="479"/>
      <c r="I51" s="479"/>
      <c r="J51" s="479"/>
      <c r="K51" s="479"/>
      <c r="L51" s="480"/>
      <c r="M51" s="22" t="s">
        <v>294</v>
      </c>
      <c r="N51" s="474">
        <v>0</v>
      </c>
      <c r="O51" s="474"/>
      <c r="P51" s="474"/>
      <c r="Q51" s="474">
        <v>0</v>
      </c>
      <c r="R51" s="474"/>
      <c r="S51" s="474"/>
      <c r="T51" s="481"/>
      <c r="U51" s="24"/>
      <c r="V51" s="24"/>
      <c r="W51" s="24"/>
      <c r="X51" s="24"/>
      <c r="Y51" s="24"/>
      <c r="Z51" s="24"/>
    </row>
    <row r="52" spans="1:26" ht="12.75" customHeight="1">
      <c r="A52" s="180"/>
      <c r="B52" s="482" t="s">
        <v>116</v>
      </c>
      <c r="C52" s="483"/>
      <c r="D52" s="483"/>
      <c r="E52" s="483"/>
      <c r="F52" s="483"/>
      <c r="G52" s="483"/>
      <c r="H52" s="483"/>
      <c r="I52" s="483"/>
      <c r="J52" s="483"/>
      <c r="K52" s="483"/>
      <c r="L52" s="484"/>
      <c r="M52" s="22" t="s">
        <v>117</v>
      </c>
      <c r="N52" s="474">
        <v>0</v>
      </c>
      <c r="O52" s="474"/>
      <c r="P52" s="474"/>
      <c r="Q52" s="474">
        <v>0</v>
      </c>
      <c r="R52" s="474"/>
      <c r="S52" s="474"/>
      <c r="T52" s="481"/>
      <c r="U52" s="24"/>
      <c r="V52" s="24"/>
      <c r="W52" s="24"/>
      <c r="X52" s="24"/>
      <c r="Y52" s="24"/>
      <c r="Z52" s="24"/>
    </row>
    <row r="53" spans="1:26" ht="12.75" customHeight="1">
      <c r="A53" s="180"/>
      <c r="B53" s="482" t="s">
        <v>118</v>
      </c>
      <c r="C53" s="483"/>
      <c r="D53" s="483"/>
      <c r="E53" s="483"/>
      <c r="F53" s="483"/>
      <c r="G53" s="483"/>
      <c r="H53" s="483"/>
      <c r="I53" s="483"/>
      <c r="J53" s="483"/>
      <c r="K53" s="483"/>
      <c r="L53" s="484"/>
      <c r="M53" s="22" t="s">
        <v>119</v>
      </c>
      <c r="N53" s="474">
        <v>0</v>
      </c>
      <c r="O53" s="474"/>
      <c r="P53" s="474"/>
      <c r="Q53" s="474">
        <v>0</v>
      </c>
      <c r="R53" s="474"/>
      <c r="S53" s="474"/>
      <c r="T53" s="481"/>
      <c r="U53" s="24"/>
      <c r="V53" s="24"/>
      <c r="W53" s="24"/>
      <c r="X53" s="24"/>
      <c r="Y53" s="24"/>
      <c r="Z53" s="24"/>
    </row>
    <row r="54" spans="1:26" ht="12.75" customHeight="1">
      <c r="A54" s="180"/>
      <c r="B54" s="482" t="s">
        <v>120</v>
      </c>
      <c r="C54" s="483"/>
      <c r="D54" s="483"/>
      <c r="E54" s="483"/>
      <c r="F54" s="483"/>
      <c r="G54" s="483"/>
      <c r="H54" s="483"/>
      <c r="I54" s="483"/>
      <c r="J54" s="483"/>
      <c r="K54" s="483"/>
      <c r="L54" s="484"/>
      <c r="M54" s="22" t="s">
        <v>121</v>
      </c>
      <c r="N54" s="474">
        <v>0</v>
      </c>
      <c r="O54" s="474"/>
      <c r="P54" s="474"/>
      <c r="Q54" s="474">
        <v>0</v>
      </c>
      <c r="R54" s="474"/>
      <c r="S54" s="474"/>
      <c r="T54" s="481"/>
      <c r="U54" s="24"/>
      <c r="V54" s="24"/>
      <c r="W54" s="24"/>
      <c r="X54" s="24"/>
      <c r="Y54" s="24"/>
      <c r="Z54" s="24"/>
    </row>
    <row r="55" spans="1:26" ht="12.75" customHeight="1">
      <c r="A55" s="180"/>
      <c r="B55" s="492" t="s">
        <v>122</v>
      </c>
      <c r="C55" s="493"/>
      <c r="D55" s="493"/>
      <c r="E55" s="493"/>
      <c r="F55" s="493"/>
      <c r="G55" s="493"/>
      <c r="H55" s="493"/>
      <c r="I55" s="493"/>
      <c r="J55" s="493"/>
      <c r="K55" s="493"/>
      <c r="L55" s="494"/>
      <c r="M55" s="22" t="s">
        <v>123</v>
      </c>
      <c r="N55" s="474">
        <f>N38+N47+N48+N50+N52+N53+N54</f>
        <v>0</v>
      </c>
      <c r="O55" s="474"/>
      <c r="P55" s="474"/>
      <c r="Q55" s="475">
        <f>Q38+Q47+Q48+Q50+Q52+Q53+Q54</f>
        <v>0</v>
      </c>
      <c r="R55" s="476"/>
      <c r="S55" s="476"/>
      <c r="T55" s="477"/>
      <c r="U55" s="24"/>
      <c r="V55" s="24"/>
      <c r="W55" s="24"/>
      <c r="X55" s="24"/>
      <c r="Y55" s="24"/>
      <c r="Z55" s="24"/>
    </row>
    <row r="56" spans="1:26" ht="13.5" customHeight="1" thickBot="1">
      <c r="A56" s="180"/>
      <c r="B56" s="485" t="s">
        <v>124</v>
      </c>
      <c r="C56" s="486"/>
      <c r="D56" s="486"/>
      <c r="E56" s="486"/>
      <c r="F56" s="486"/>
      <c r="G56" s="486"/>
      <c r="H56" s="486"/>
      <c r="I56" s="486"/>
      <c r="J56" s="486"/>
      <c r="K56" s="486"/>
      <c r="L56" s="487"/>
      <c r="M56" s="23" t="s">
        <v>125</v>
      </c>
      <c r="N56" s="488">
        <f>N36+N55</f>
        <v>0</v>
      </c>
      <c r="O56" s="488"/>
      <c r="P56" s="488"/>
      <c r="Q56" s="489">
        <f>Q36+Q55</f>
        <v>0</v>
      </c>
      <c r="R56" s="490"/>
      <c r="S56" s="490"/>
      <c r="T56" s="491"/>
      <c r="U56" s="24"/>
      <c r="V56" s="24"/>
      <c r="W56" s="24"/>
      <c r="X56" s="24"/>
      <c r="Y56" s="24"/>
      <c r="Z56" s="24"/>
    </row>
    <row r="57" spans="1:26" ht="12.75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24"/>
      <c r="V57" s="24"/>
      <c r="W57" s="24"/>
      <c r="X57" s="24"/>
      <c r="Y57" s="24"/>
      <c r="Z57" s="24"/>
    </row>
    <row r="58" spans="1:30" ht="12.75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</row>
    <row r="59" spans="1:30" ht="12.75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</row>
    <row r="60" spans="1:30" ht="12.75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</row>
    <row r="61" spans="1:30" ht="12.75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</row>
    <row r="62" spans="1:30" ht="12.75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</row>
    <row r="63" spans="1:30" ht="12.75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</row>
  </sheetData>
  <mergeCells count="118">
    <mergeCell ref="U7:Y7"/>
    <mergeCell ref="U11:Y23"/>
    <mergeCell ref="A1:K1"/>
    <mergeCell ref="Q12:T12"/>
    <mergeCell ref="R13:S13"/>
    <mergeCell ref="B7:T7"/>
    <mergeCell ref="I9:M9"/>
    <mergeCell ref="Q11:T11"/>
    <mergeCell ref="N9:O9"/>
    <mergeCell ref="D14:N14"/>
    <mergeCell ref="Q14:T14"/>
    <mergeCell ref="L15:N15"/>
    <mergeCell ref="Q15:T15"/>
    <mergeCell ref="F16:O16"/>
    <mergeCell ref="Q16:T16"/>
    <mergeCell ref="L17:O17"/>
    <mergeCell ref="Q17:R18"/>
    <mergeCell ref="S17:T18"/>
    <mergeCell ref="B18:M18"/>
    <mergeCell ref="N19:O19"/>
    <mergeCell ref="Q19:T19"/>
    <mergeCell ref="G20:P20"/>
    <mergeCell ref="B21:P21"/>
    <mergeCell ref="Q23:T23"/>
    <mergeCell ref="Q24:T24"/>
    <mergeCell ref="B26:L26"/>
    <mergeCell ref="N26:P26"/>
    <mergeCell ref="Q26:T26"/>
    <mergeCell ref="B27:L27"/>
    <mergeCell ref="N27:P27"/>
    <mergeCell ref="Q27:T27"/>
    <mergeCell ref="B28:L28"/>
    <mergeCell ref="N28:P28"/>
    <mergeCell ref="Q28:T28"/>
    <mergeCell ref="B29:L29"/>
    <mergeCell ref="N29:P29"/>
    <mergeCell ref="Q29:T29"/>
    <mergeCell ref="B30:L30"/>
    <mergeCell ref="N30:P30"/>
    <mergeCell ref="Q30:T30"/>
    <mergeCell ref="B31:L31"/>
    <mergeCell ref="N31:P31"/>
    <mergeCell ref="Q31:T31"/>
    <mergeCell ref="B32:L32"/>
    <mergeCell ref="N32:P32"/>
    <mergeCell ref="Q32:T32"/>
    <mergeCell ref="B33:L33"/>
    <mergeCell ref="N33:P33"/>
    <mergeCell ref="Q33:T33"/>
    <mergeCell ref="B34:L34"/>
    <mergeCell ref="N34:P34"/>
    <mergeCell ref="Q34:T34"/>
    <mergeCell ref="B35:L35"/>
    <mergeCell ref="N35:P35"/>
    <mergeCell ref="Q35:T35"/>
    <mergeCell ref="B36:L36"/>
    <mergeCell ref="N36:P36"/>
    <mergeCell ref="Q36:T36"/>
    <mergeCell ref="B37:L37"/>
    <mergeCell ref="N37:P37"/>
    <mergeCell ref="Q37:T37"/>
    <mergeCell ref="B38:L38"/>
    <mergeCell ref="N38:P38"/>
    <mergeCell ref="Q38:T38"/>
    <mergeCell ref="B39:L39"/>
    <mergeCell ref="N39:P39"/>
    <mergeCell ref="Q39:T39"/>
    <mergeCell ref="B40:L40"/>
    <mergeCell ref="N40:P40"/>
    <mergeCell ref="Q40:T40"/>
    <mergeCell ref="B41:L41"/>
    <mergeCell ref="N41:P41"/>
    <mergeCell ref="Q41:T41"/>
    <mergeCell ref="B42:L42"/>
    <mergeCell ref="N42:P42"/>
    <mergeCell ref="Q42:T42"/>
    <mergeCell ref="B43:L43"/>
    <mergeCell ref="N43:P43"/>
    <mergeCell ref="Q43:T43"/>
    <mergeCell ref="B44:L44"/>
    <mergeCell ref="N44:P44"/>
    <mergeCell ref="Q44:T44"/>
    <mergeCell ref="B45:L45"/>
    <mergeCell ref="N45:P45"/>
    <mergeCell ref="Q45:T45"/>
    <mergeCell ref="B46:L46"/>
    <mergeCell ref="N46:P46"/>
    <mergeCell ref="Q46:T46"/>
    <mergeCell ref="B47:L47"/>
    <mergeCell ref="N47:P47"/>
    <mergeCell ref="Q47:T47"/>
    <mergeCell ref="B48:L48"/>
    <mergeCell ref="N48:P48"/>
    <mergeCell ref="Q48:T48"/>
    <mergeCell ref="B49:L49"/>
    <mergeCell ref="N49:P49"/>
    <mergeCell ref="Q49:T49"/>
    <mergeCell ref="B50:L50"/>
    <mergeCell ref="N50:P50"/>
    <mergeCell ref="Q50:T50"/>
    <mergeCell ref="B56:L56"/>
    <mergeCell ref="N56:P56"/>
    <mergeCell ref="Q56:T56"/>
    <mergeCell ref="B53:L53"/>
    <mergeCell ref="N53:P53"/>
    <mergeCell ref="Q53:T53"/>
    <mergeCell ref="B54:L54"/>
    <mergeCell ref="N54:P54"/>
    <mergeCell ref="Q54:T54"/>
    <mergeCell ref="B55:L55"/>
    <mergeCell ref="N55:P55"/>
    <mergeCell ref="Q55:T55"/>
    <mergeCell ref="B51:L51"/>
    <mergeCell ref="N51:P51"/>
    <mergeCell ref="Q51:T51"/>
    <mergeCell ref="B52:L52"/>
    <mergeCell ref="N52:P52"/>
    <mergeCell ref="Q52:T52"/>
  </mergeCells>
  <hyperlinks>
    <hyperlink ref="A1:K1" r:id="rId1" display="http://ovchinnikov-pav.narod.ru/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K26"/>
  <sheetViews>
    <sheetView workbookViewId="0" topLeftCell="A19">
      <selection activeCell="F1" sqref="F1"/>
    </sheetView>
  </sheetViews>
  <sheetFormatPr defaultColWidth="9.140625" defaultRowHeight="12.75"/>
  <cols>
    <col min="1" max="1" width="44.7109375" style="0" customWidth="1"/>
    <col min="2" max="2" width="38.57421875" style="0" customWidth="1"/>
    <col min="3" max="3" width="25.7109375" style="0" customWidth="1"/>
    <col min="4" max="4" width="14.57421875" style="0" customWidth="1"/>
    <col min="5" max="5" width="15.7109375" style="0" customWidth="1"/>
  </cols>
  <sheetData>
    <row r="1" spans="1:11" ht="27.75" customHeight="1">
      <c r="A1" s="266" t="s">
        <v>333</v>
      </c>
      <c r="B1" s="266"/>
      <c r="C1" s="266"/>
      <c r="D1" s="266"/>
      <c r="E1" s="266"/>
      <c r="F1" s="24"/>
      <c r="G1" s="24"/>
      <c r="H1" s="24"/>
      <c r="I1" s="24"/>
      <c r="J1" s="24"/>
      <c r="K1" s="24"/>
    </row>
    <row r="2" spans="1:11" ht="15.75">
      <c r="A2" s="256" t="s">
        <v>325</v>
      </c>
      <c r="B2" s="256" t="s">
        <v>4</v>
      </c>
      <c r="C2" s="256" t="s">
        <v>34</v>
      </c>
      <c r="D2" s="259" t="s">
        <v>326</v>
      </c>
      <c r="E2" s="260"/>
      <c r="F2" s="24"/>
      <c r="G2" s="24"/>
      <c r="H2" s="24"/>
      <c r="I2" s="24"/>
      <c r="J2" s="24"/>
      <c r="K2" s="24"/>
    </row>
    <row r="3" spans="1:11" ht="31.5">
      <c r="A3" s="257"/>
      <c r="B3" s="257"/>
      <c r="C3" s="257"/>
      <c r="D3" s="170" t="s">
        <v>392</v>
      </c>
      <c r="E3" s="170" t="s">
        <v>393</v>
      </c>
      <c r="F3" s="24"/>
      <c r="G3" s="24"/>
      <c r="H3" s="24"/>
      <c r="I3" s="24"/>
      <c r="J3" s="24"/>
      <c r="K3" s="24"/>
    </row>
    <row r="4" spans="1:11" ht="16.5" customHeight="1">
      <c r="A4" s="255" t="s">
        <v>334</v>
      </c>
      <c r="B4" s="253"/>
      <c r="C4" s="253"/>
      <c r="D4" s="253"/>
      <c r="E4" s="254"/>
      <c r="F4" s="24"/>
      <c r="G4" s="24"/>
      <c r="H4" s="24"/>
      <c r="I4" s="24"/>
      <c r="J4" s="24"/>
      <c r="K4" s="24"/>
    </row>
    <row r="5" spans="1:11" ht="36.75" customHeight="1">
      <c r="A5" s="172" t="s">
        <v>335</v>
      </c>
      <c r="B5" s="195" t="s">
        <v>38</v>
      </c>
      <c r="C5" s="187" t="s">
        <v>389</v>
      </c>
      <c r="D5" s="241" t="e">
        <f>'Отчет о прибылях и убытках'!T19/(Актив!N36+Актив!N55)</f>
        <v>#DIV/0!</v>
      </c>
      <c r="E5" s="241" t="e">
        <f>'Отчет о прибылях и убытках'!Q19/(Актив!Q36+Актив!Q55)</f>
        <v>#DIV/0!</v>
      </c>
      <c r="F5" s="24"/>
      <c r="G5" s="24"/>
      <c r="H5" s="24"/>
      <c r="I5" s="24"/>
      <c r="J5" s="24"/>
      <c r="K5" s="24"/>
    </row>
    <row r="6" spans="1:11" ht="31.5">
      <c r="A6" s="172" t="s">
        <v>343</v>
      </c>
      <c r="B6" s="195" t="s">
        <v>39</v>
      </c>
      <c r="C6" s="187" t="s">
        <v>390</v>
      </c>
      <c r="D6" s="241" t="e">
        <f>'Отчет о прибылях и убытках'!T19/Актив!N55</f>
        <v>#DIV/0!</v>
      </c>
      <c r="E6" s="241" t="e">
        <f>'Отчет о прибылях и убытках'!Q19/Актив!Q55</f>
        <v>#DIV/0!</v>
      </c>
      <c r="F6" s="24"/>
      <c r="G6" s="24"/>
      <c r="H6" s="24"/>
      <c r="I6" s="24"/>
      <c r="J6" s="24"/>
      <c r="K6" s="24"/>
    </row>
    <row r="7" spans="1:11" ht="43.5" customHeight="1">
      <c r="A7" s="172" t="s">
        <v>336</v>
      </c>
      <c r="B7" s="195" t="s">
        <v>40</v>
      </c>
      <c r="C7" s="187" t="s">
        <v>391</v>
      </c>
      <c r="D7" s="242" t="e">
        <f>'Отчет о прибылях и убытках'!T19/Актив!N29</f>
        <v>#DIV/0!</v>
      </c>
      <c r="E7" s="242" t="e">
        <f>'Отчет о прибылях и убытках'!Q19/Актив!Q29</f>
        <v>#DIV/0!</v>
      </c>
      <c r="F7" s="24"/>
      <c r="G7" s="24"/>
      <c r="H7" s="24"/>
      <c r="I7" s="24"/>
      <c r="J7" s="24"/>
      <c r="K7" s="24"/>
    </row>
    <row r="8" spans="1:11" ht="33.75" customHeight="1">
      <c r="A8" s="172" t="s">
        <v>337</v>
      </c>
      <c r="B8" s="195" t="s">
        <v>41</v>
      </c>
      <c r="C8" s="187" t="s">
        <v>394</v>
      </c>
      <c r="D8" s="241" t="e">
        <f>'Отчет о прибылях и убытках'!T19/Актив!N30</f>
        <v>#DIV/0!</v>
      </c>
      <c r="E8" s="241" t="e">
        <f>'Отчет о прибылях и убытках'!Q19/Актив!Q30</f>
        <v>#DIV/0!</v>
      </c>
      <c r="F8" s="24"/>
      <c r="G8" s="24"/>
      <c r="H8" s="24"/>
      <c r="I8" s="24"/>
      <c r="J8" s="24"/>
      <c r="K8" s="24"/>
    </row>
    <row r="9" spans="1:11" ht="31.5">
      <c r="A9" s="172" t="s">
        <v>338</v>
      </c>
      <c r="B9" s="186" t="s">
        <v>42</v>
      </c>
      <c r="C9" s="187" t="s">
        <v>395</v>
      </c>
      <c r="D9" s="241" t="e">
        <f>'Отчет о прибылях и убытках'!T19/Пассив!H16</f>
        <v>#DIV/0!</v>
      </c>
      <c r="E9" s="241" t="e">
        <f>'Отчет о прибылях и убытках'!Q19/Пассив!I16</f>
        <v>#DIV/0!</v>
      </c>
      <c r="F9" s="24"/>
      <c r="G9" s="24"/>
      <c r="H9" s="24"/>
      <c r="I9" s="24"/>
      <c r="J9" s="24"/>
      <c r="K9" s="24"/>
    </row>
    <row r="10" spans="1:11" ht="15" customHeight="1">
      <c r="A10" s="255" t="s">
        <v>339</v>
      </c>
      <c r="B10" s="253"/>
      <c r="C10" s="253"/>
      <c r="D10" s="253"/>
      <c r="E10" s="254"/>
      <c r="F10" s="24"/>
      <c r="G10" s="24"/>
      <c r="H10" s="24"/>
      <c r="I10" s="24"/>
      <c r="J10" s="24"/>
      <c r="K10" s="24"/>
    </row>
    <row r="11" spans="1:11" ht="39.75" customHeight="1">
      <c r="A11" s="172" t="s">
        <v>340</v>
      </c>
      <c r="B11" s="194" t="s">
        <v>416</v>
      </c>
      <c r="C11" s="186" t="s">
        <v>441</v>
      </c>
      <c r="D11" s="230" t="e">
        <f>(Актив!N38*360)/'Отчет о прибылях и убытках'!T19</f>
        <v>#DIV/0!</v>
      </c>
      <c r="E11" s="230" t="e">
        <f>(Актив!Q38*360)/'Отчет о прибылях и убытках'!Q19</f>
        <v>#DIV/0!</v>
      </c>
      <c r="F11" s="24"/>
      <c r="G11" s="24"/>
      <c r="H11" s="24"/>
      <c r="I11" s="24"/>
      <c r="J11" s="24"/>
      <c r="K11" s="24"/>
    </row>
    <row r="12" spans="1:11" ht="31.5">
      <c r="A12" s="172" t="s">
        <v>341</v>
      </c>
      <c r="B12" s="187" t="s">
        <v>417</v>
      </c>
      <c r="C12" s="187" t="s">
        <v>400</v>
      </c>
      <c r="D12" s="230" t="e">
        <f>(Актив!N53*360)/'Отчет о прибылях и убытках'!T19</f>
        <v>#DIV/0!</v>
      </c>
      <c r="E12" s="230" t="e">
        <f>(Актив!Q53*360)/'Отчет о прибылях и убытках'!Q19</f>
        <v>#DIV/0!</v>
      </c>
      <c r="F12" s="24"/>
      <c r="G12" s="24"/>
      <c r="H12" s="24"/>
      <c r="I12" s="24"/>
      <c r="J12" s="24"/>
      <c r="K12" s="24"/>
    </row>
    <row r="13" spans="1:11" ht="49.5" customHeight="1">
      <c r="A13" s="172" t="s">
        <v>342</v>
      </c>
      <c r="B13" s="187" t="s">
        <v>43</v>
      </c>
      <c r="C13" s="187" t="s">
        <v>396</v>
      </c>
      <c r="D13" s="230" t="e">
        <f>'Отчет о прибылях и убытках'!T19/Актив!N48</f>
        <v>#DIV/0!</v>
      </c>
      <c r="E13" s="230" t="e">
        <f>'Отчет о прибылях и убытках'!Q19/Актив!Q48</f>
        <v>#DIV/0!</v>
      </c>
      <c r="F13" s="24"/>
      <c r="G13" s="24"/>
      <c r="H13" s="24"/>
      <c r="I13" s="24"/>
      <c r="J13" s="24"/>
      <c r="K13" s="24"/>
    </row>
    <row r="14" spans="1:11" ht="31.5">
      <c r="A14" s="172" t="s">
        <v>386</v>
      </c>
      <c r="B14" s="187" t="s">
        <v>418</v>
      </c>
      <c r="C14" s="187" t="s">
        <v>399</v>
      </c>
      <c r="D14" s="230" t="e">
        <f>360/D13</f>
        <v>#DIV/0!</v>
      </c>
      <c r="E14" s="230" t="e">
        <f>360/E13</f>
        <v>#DIV/0!</v>
      </c>
      <c r="F14" s="24"/>
      <c r="G14" s="24"/>
      <c r="H14" s="24"/>
      <c r="I14" s="24"/>
      <c r="J14" s="24"/>
      <c r="K14" s="24"/>
    </row>
    <row r="15" spans="1:11" ht="37.5" customHeight="1">
      <c r="A15" s="172" t="s">
        <v>387</v>
      </c>
      <c r="B15" s="187" t="s">
        <v>44</v>
      </c>
      <c r="C15" s="187" t="s">
        <v>397</v>
      </c>
      <c r="D15" s="230" t="e">
        <f>'Отчет о прибылях и убытках'!T19/Пассив!H24</f>
        <v>#DIV/0!</v>
      </c>
      <c r="E15" s="230" t="e">
        <f>'Отчет о прибылях и убытках'!Q19/Пассив!I24</f>
        <v>#DIV/0!</v>
      </c>
      <c r="F15" s="24"/>
      <c r="G15" s="24"/>
      <c r="H15" s="24"/>
      <c r="I15" s="24"/>
      <c r="J15" s="24"/>
      <c r="K15" s="24"/>
    </row>
    <row r="16" spans="1:11" ht="38.25" customHeight="1">
      <c r="A16" s="172" t="s">
        <v>388</v>
      </c>
      <c r="B16" s="187" t="s">
        <v>419</v>
      </c>
      <c r="C16" s="187" t="s">
        <v>398</v>
      </c>
      <c r="D16" s="230" t="e">
        <f>360/D15</f>
        <v>#DIV/0!</v>
      </c>
      <c r="E16" s="230" t="e">
        <f>360/E15</f>
        <v>#DIV/0!</v>
      </c>
      <c r="F16" s="24"/>
      <c r="G16" s="24"/>
      <c r="H16" s="24"/>
      <c r="I16" s="24"/>
      <c r="J16" s="24"/>
      <c r="K16" s="24"/>
    </row>
    <row r="17" spans="1:11" ht="12.75">
      <c r="A17" s="175"/>
      <c r="B17" s="175"/>
      <c r="C17" s="175"/>
      <c r="D17" s="175"/>
      <c r="E17" s="175"/>
      <c r="F17" s="24"/>
      <c r="G17" s="24"/>
      <c r="H17" s="24"/>
      <c r="I17" s="24"/>
      <c r="J17" s="24"/>
      <c r="K17" s="24"/>
    </row>
    <row r="18" spans="1:11" ht="12.75">
      <c r="A18" s="175"/>
      <c r="B18" s="175"/>
      <c r="C18" s="175"/>
      <c r="D18" s="175"/>
      <c r="E18" s="175"/>
      <c r="F18" s="24"/>
      <c r="G18" s="24"/>
      <c r="H18" s="24"/>
      <c r="I18" s="24"/>
      <c r="J18" s="24"/>
      <c r="K18" s="24"/>
    </row>
    <row r="19" spans="1:11" ht="12.75">
      <c r="A19" s="175"/>
      <c r="B19" s="175"/>
      <c r="C19" s="175"/>
      <c r="D19" s="175"/>
      <c r="E19" s="175"/>
      <c r="F19" s="24"/>
      <c r="G19" s="24"/>
      <c r="H19" s="24"/>
      <c r="I19" s="24"/>
      <c r="J19" s="24"/>
      <c r="K19" s="24"/>
    </row>
    <row r="20" spans="1:11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2.75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</row>
    <row r="26" spans="1:11" ht="12.75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</row>
  </sheetData>
  <mergeCells count="7">
    <mergeCell ref="A1:E1"/>
    <mergeCell ref="D2:E2"/>
    <mergeCell ref="A2:A3"/>
    <mergeCell ref="A10:E10"/>
    <mergeCell ref="A4:E4"/>
    <mergeCell ref="B2:B3"/>
    <mergeCell ref="C2:C3"/>
  </mergeCells>
  <printOptions/>
  <pageMargins left="0.5905511811023623" right="0.3937007874015748" top="0.4" bottom="0.44" header="0.29" footer="0.3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J29"/>
  <sheetViews>
    <sheetView workbookViewId="0" topLeftCell="A1">
      <selection activeCell="F1" sqref="F1"/>
    </sheetView>
  </sheetViews>
  <sheetFormatPr defaultColWidth="9.140625" defaultRowHeight="12.75"/>
  <cols>
    <col min="1" max="1" width="45.140625" style="0" customWidth="1"/>
    <col min="2" max="2" width="33.57421875" style="0" customWidth="1"/>
    <col min="3" max="3" width="31.421875" style="0" customWidth="1"/>
    <col min="4" max="4" width="14.28125" style="0" customWidth="1"/>
    <col min="5" max="5" width="13.7109375" style="0" customWidth="1"/>
  </cols>
  <sheetData>
    <row r="1" spans="1:10" ht="25.5" customHeight="1">
      <c r="A1" s="250" t="s">
        <v>344</v>
      </c>
      <c r="B1" s="250"/>
      <c r="C1" s="250"/>
      <c r="D1" s="250"/>
      <c r="E1" s="250"/>
      <c r="F1" s="24"/>
      <c r="G1" s="177"/>
      <c r="H1" s="177"/>
      <c r="I1" s="177"/>
      <c r="J1" s="177"/>
    </row>
    <row r="2" spans="1:10" ht="15.75">
      <c r="A2" s="251" t="s">
        <v>325</v>
      </c>
      <c r="B2" s="251" t="s">
        <v>4</v>
      </c>
      <c r="C2" s="251" t="s">
        <v>34</v>
      </c>
      <c r="D2" s="161" t="s">
        <v>345</v>
      </c>
      <c r="E2" s="161"/>
      <c r="F2" s="24"/>
      <c r="G2" s="177"/>
      <c r="H2" s="177"/>
      <c r="I2" s="177"/>
      <c r="J2" s="177"/>
    </row>
    <row r="3" spans="1:10" ht="31.5">
      <c r="A3" s="251"/>
      <c r="B3" s="251"/>
      <c r="C3" s="251"/>
      <c r="D3" s="170" t="s">
        <v>392</v>
      </c>
      <c r="E3" s="170" t="s">
        <v>393</v>
      </c>
      <c r="F3" s="24"/>
      <c r="G3" s="177"/>
      <c r="H3" s="177"/>
      <c r="I3" s="177"/>
      <c r="J3" s="177"/>
    </row>
    <row r="4" spans="1:10" ht="30" customHeight="1">
      <c r="A4" s="172" t="s">
        <v>346</v>
      </c>
      <c r="B4" s="187" t="s">
        <v>410</v>
      </c>
      <c r="C4" s="187" t="s">
        <v>402</v>
      </c>
      <c r="D4" s="193" t="e">
        <f>'Отчет о прибылях и убытках'!T25/'Отчет о прибылях и убытках'!T19</f>
        <v>#DIV/0!</v>
      </c>
      <c r="E4" s="193" t="e">
        <f>'Отчет о прибылях и убытках'!Q25/'Отчет о прибылях и убытках'!Q19</f>
        <v>#DIV/0!</v>
      </c>
      <c r="F4" s="24"/>
      <c r="G4" s="177"/>
      <c r="H4" s="177"/>
      <c r="I4" s="177"/>
      <c r="J4" s="177"/>
    </row>
    <row r="5" spans="1:10" ht="46.5" customHeight="1">
      <c r="A5" s="172" t="s">
        <v>347</v>
      </c>
      <c r="B5" s="187" t="s">
        <v>411</v>
      </c>
      <c r="C5" s="187" t="s">
        <v>403</v>
      </c>
      <c r="D5" s="193" t="e">
        <f>'Отчет о прибылях и убытках'!T34/'Отчет о прибылях и убытках'!T19</f>
        <v>#DIV/0!</v>
      </c>
      <c r="E5" s="193" t="e">
        <f>'Отчет о прибылях и убытках'!Q34/'Отчет о прибылях и убытках'!Q19</f>
        <v>#DIV/0!</v>
      </c>
      <c r="F5" s="24"/>
      <c r="G5" s="177"/>
      <c r="H5" s="177"/>
      <c r="I5" s="177"/>
      <c r="J5" s="177"/>
    </row>
    <row r="6" spans="1:10" ht="46.5" customHeight="1">
      <c r="A6" s="190" t="s">
        <v>35</v>
      </c>
      <c r="B6" s="187" t="s">
        <v>412</v>
      </c>
      <c r="C6" s="187" t="s">
        <v>404</v>
      </c>
      <c r="D6" s="193" t="e">
        <f>'Отчет о прибылях и убытках'!T39/'Отчет о прибылях и убытках'!T19</f>
        <v>#DIV/0!</v>
      </c>
      <c r="E6" s="193" t="e">
        <f>'Отчет о прибылях и убытках'!Q39/'Отчет о прибылях и убытках'!Q19</f>
        <v>#DIV/0!</v>
      </c>
      <c r="F6" s="24"/>
      <c r="G6" s="177"/>
      <c r="H6" s="177"/>
      <c r="I6" s="177"/>
      <c r="J6" s="177"/>
    </row>
    <row r="7" spans="1:10" ht="45" customHeight="1">
      <c r="A7" s="172" t="s">
        <v>349</v>
      </c>
      <c r="B7" s="187" t="s">
        <v>413</v>
      </c>
      <c r="C7" s="187" t="s">
        <v>405</v>
      </c>
      <c r="D7" s="193" t="e">
        <f>'Отчет о прибылях и убытках'!T39/Актив!N56</f>
        <v>#DIV/0!</v>
      </c>
      <c r="E7" s="193" t="e">
        <f>'Отчет о прибылях и убытках'!Q39/Актив!Q56</f>
        <v>#DIV/0!</v>
      </c>
      <c r="F7" s="24"/>
      <c r="G7" s="177"/>
      <c r="H7" s="177"/>
      <c r="I7" s="177"/>
      <c r="J7" s="177"/>
    </row>
    <row r="8" spans="1:10" ht="43.5" customHeight="1">
      <c r="A8" s="172" t="s">
        <v>348</v>
      </c>
      <c r="B8" s="187" t="s">
        <v>433</v>
      </c>
      <c r="C8" s="187" t="s">
        <v>406</v>
      </c>
      <c r="D8" s="193" t="e">
        <f>'Отчет о прибылях и убытках'!T39/Пассив!H16</f>
        <v>#DIV/0!</v>
      </c>
      <c r="E8" s="193" t="e">
        <f>'Отчет о прибылях и убытках'!Q39/Пассив!I16</f>
        <v>#DIV/0!</v>
      </c>
      <c r="F8" s="24"/>
      <c r="G8" s="177"/>
      <c r="H8" s="177"/>
      <c r="I8" s="177"/>
      <c r="J8" s="177"/>
    </row>
    <row r="9" spans="1:10" ht="31.5" customHeight="1">
      <c r="A9" s="190" t="s">
        <v>36</v>
      </c>
      <c r="B9" s="187" t="s">
        <v>414</v>
      </c>
      <c r="C9" s="187" t="s">
        <v>407</v>
      </c>
      <c r="D9" s="193" t="e">
        <f>'Отчет о прибылях и убытках'!T22/'Отчет о прибылях и убытках'!T19</f>
        <v>#DIV/0!</v>
      </c>
      <c r="E9" s="193" t="e">
        <f>'Отчет о прибылях и убытках'!Q22/'Отчет о прибылях и убытках'!Q19</f>
        <v>#DIV/0!</v>
      </c>
      <c r="F9" s="24"/>
      <c r="G9" s="177"/>
      <c r="H9" s="177"/>
      <c r="I9" s="177"/>
      <c r="J9" s="177"/>
    </row>
    <row r="10" spans="1:10" ht="52.5" customHeight="1">
      <c r="A10" s="190" t="s">
        <v>37</v>
      </c>
      <c r="B10" s="187" t="s">
        <v>415</v>
      </c>
      <c r="C10" s="187" t="s">
        <v>408</v>
      </c>
      <c r="D10" s="193" t="e">
        <f>'Отчет о прибылях и убытках'!T25/('Отчет о прибылях и убытках'!T21+'Отчет о прибылях и убытках'!T23+'Отчет о прибылях и убытках'!T24)</f>
        <v>#DIV/0!</v>
      </c>
      <c r="E10" s="193" t="e">
        <f>'Отчет о прибылях и убытках'!Q25/('Отчет о прибылях и убытках'!Q21+'Отчет о прибылях и убытках'!Q23+'Отчет о прибылях и убытках'!Q24)</f>
        <v>#DIV/0!</v>
      </c>
      <c r="F10" s="24"/>
      <c r="G10" s="177"/>
      <c r="H10" s="177"/>
      <c r="I10" s="177"/>
      <c r="J10" s="177"/>
    </row>
    <row r="11" spans="1:10" ht="15" customHeight="1">
      <c r="A11" s="175"/>
      <c r="B11" s="175"/>
      <c r="C11" s="175"/>
      <c r="D11" s="175"/>
      <c r="E11" s="175"/>
      <c r="F11" s="24"/>
      <c r="G11" s="177"/>
      <c r="H11" s="177"/>
      <c r="I11" s="177"/>
      <c r="J11" s="177"/>
    </row>
    <row r="12" spans="1:10" ht="12.75">
      <c r="A12" s="175"/>
      <c r="B12" s="175"/>
      <c r="C12" s="175"/>
      <c r="D12" s="175"/>
      <c r="E12" s="175"/>
      <c r="F12" s="24"/>
      <c r="G12" s="177"/>
      <c r="H12" s="177"/>
      <c r="I12" s="177"/>
      <c r="J12" s="177"/>
    </row>
    <row r="13" spans="1:10" ht="12.75">
      <c r="A13" s="175"/>
      <c r="B13" s="175"/>
      <c r="C13" s="175"/>
      <c r="D13" s="175"/>
      <c r="E13" s="175"/>
      <c r="F13" s="24"/>
      <c r="G13" s="177"/>
      <c r="H13" s="177"/>
      <c r="I13" s="177"/>
      <c r="J13" s="177"/>
    </row>
    <row r="14" spans="1:10" ht="12.75">
      <c r="A14" s="175"/>
      <c r="B14" s="175"/>
      <c r="C14" s="175"/>
      <c r="D14" s="175"/>
      <c r="E14" s="175"/>
      <c r="F14" s="24"/>
      <c r="G14" s="177"/>
      <c r="H14" s="177"/>
      <c r="I14" s="177"/>
      <c r="J14" s="177"/>
    </row>
    <row r="15" spans="1:10" ht="12.75">
      <c r="A15" s="175"/>
      <c r="B15" s="175"/>
      <c r="C15" s="175"/>
      <c r="D15" s="175"/>
      <c r="E15" s="175"/>
      <c r="F15" s="24"/>
      <c r="G15" s="177"/>
      <c r="H15" s="177"/>
      <c r="I15" s="177"/>
      <c r="J15" s="177"/>
    </row>
    <row r="16" spans="1:10" ht="12.75">
      <c r="A16" s="175"/>
      <c r="B16" s="175"/>
      <c r="C16" s="175"/>
      <c r="D16" s="175"/>
      <c r="E16" s="175"/>
      <c r="F16" s="24"/>
      <c r="G16" s="177"/>
      <c r="H16" s="177"/>
      <c r="I16" s="177"/>
      <c r="J16" s="177"/>
    </row>
    <row r="17" spans="1:10" ht="12.75">
      <c r="A17" s="175"/>
      <c r="B17" s="175"/>
      <c r="C17" s="175"/>
      <c r="D17" s="175"/>
      <c r="E17" s="175"/>
      <c r="F17" s="24"/>
      <c r="G17" s="177"/>
      <c r="H17" s="177"/>
      <c r="I17" s="177"/>
      <c r="J17" s="177"/>
    </row>
    <row r="18" spans="1:10" ht="12.75">
      <c r="A18" s="175"/>
      <c r="B18" s="175"/>
      <c r="C18" s="175"/>
      <c r="D18" s="175"/>
      <c r="E18" s="175"/>
      <c r="F18" s="24"/>
      <c r="G18" s="177"/>
      <c r="H18" s="177"/>
      <c r="I18" s="177"/>
      <c r="J18" s="177"/>
    </row>
    <row r="19" spans="1:10" ht="12.75">
      <c r="A19" s="175"/>
      <c r="B19" s="175"/>
      <c r="C19" s="175"/>
      <c r="D19" s="175"/>
      <c r="E19" s="175"/>
      <c r="F19" s="24"/>
      <c r="G19" s="177"/>
      <c r="H19" s="177"/>
      <c r="I19" s="177"/>
      <c r="J19" s="177"/>
    </row>
    <row r="20" spans="1:10" ht="12.75">
      <c r="A20" s="175"/>
      <c r="B20" s="175"/>
      <c r="C20" s="175"/>
      <c r="D20" s="175"/>
      <c r="E20" s="175"/>
      <c r="F20" s="24"/>
      <c r="G20" s="177"/>
      <c r="H20" s="177"/>
      <c r="I20" s="177"/>
      <c r="J20" s="177"/>
    </row>
    <row r="21" spans="1:10" ht="12.75">
      <c r="A21" s="175"/>
      <c r="B21" s="175"/>
      <c r="C21" s="175"/>
      <c r="D21" s="175"/>
      <c r="E21" s="175"/>
      <c r="F21" s="24"/>
      <c r="G21" s="177"/>
      <c r="H21" s="177"/>
      <c r="I21" s="177"/>
      <c r="J21" s="177"/>
    </row>
    <row r="22" spans="1:10" ht="12.75">
      <c r="A22" s="175"/>
      <c r="B22" s="175"/>
      <c r="C22" s="175"/>
      <c r="D22" s="175"/>
      <c r="E22" s="175"/>
      <c r="F22" s="24"/>
      <c r="G22" s="177"/>
      <c r="H22" s="177"/>
      <c r="I22" s="177"/>
      <c r="J22" s="177"/>
    </row>
    <row r="23" spans="1:10" ht="12.75">
      <c r="A23" s="177"/>
      <c r="B23" s="177"/>
      <c r="C23" s="177"/>
      <c r="D23" s="177"/>
      <c r="E23" s="177"/>
      <c r="F23" s="177"/>
      <c r="G23" s="177"/>
      <c r="H23" s="177"/>
      <c r="I23" s="177"/>
      <c r="J23" s="177"/>
    </row>
    <row r="24" spans="1:10" ht="12.75">
      <c r="A24" s="177"/>
      <c r="B24" s="177"/>
      <c r="C24" s="177"/>
      <c r="D24" s="177"/>
      <c r="E24" s="177"/>
      <c r="F24" s="177"/>
      <c r="G24" s="177"/>
      <c r="H24" s="177"/>
      <c r="I24" s="177"/>
      <c r="J24" s="177"/>
    </row>
    <row r="25" spans="1:10" ht="12.75">
      <c r="A25" s="177"/>
      <c r="B25" s="177"/>
      <c r="C25" s="177"/>
      <c r="D25" s="177"/>
      <c r="E25" s="177"/>
      <c r="F25" s="177"/>
      <c r="G25" s="177"/>
      <c r="H25" s="177"/>
      <c r="I25" s="177"/>
      <c r="J25" s="177"/>
    </row>
    <row r="26" spans="1:10" ht="12.75">
      <c r="A26" s="177"/>
      <c r="B26" s="177"/>
      <c r="C26" s="177"/>
      <c r="D26" s="177"/>
      <c r="E26" s="177"/>
      <c r="F26" s="177"/>
      <c r="G26" s="177"/>
      <c r="H26" s="177"/>
      <c r="I26" s="177"/>
      <c r="J26" s="177"/>
    </row>
    <row r="27" spans="1:10" ht="12.75">
      <c r="A27" s="177"/>
      <c r="B27" s="177"/>
      <c r="C27" s="177"/>
      <c r="D27" s="177"/>
      <c r="E27" s="177"/>
      <c r="F27" s="177"/>
      <c r="G27" s="177"/>
      <c r="H27" s="177"/>
      <c r="I27" s="177"/>
      <c r="J27" s="177"/>
    </row>
    <row r="28" spans="1:10" ht="12.75">
      <c r="A28" s="177"/>
      <c r="B28" s="177"/>
      <c r="C28" s="177"/>
      <c r="D28" s="177"/>
      <c r="E28" s="177"/>
      <c r="F28" s="177"/>
      <c r="G28" s="177"/>
      <c r="H28" s="177"/>
      <c r="I28" s="177"/>
      <c r="J28" s="177"/>
    </row>
    <row r="29" spans="1:5" ht="12.75">
      <c r="A29" s="177"/>
      <c r="B29" s="177"/>
      <c r="C29" s="177"/>
      <c r="D29" s="177"/>
      <c r="E29" s="177"/>
    </row>
  </sheetData>
  <mergeCells count="4">
    <mergeCell ref="A1:E1"/>
    <mergeCell ref="A2:A3"/>
    <mergeCell ref="B2:B3"/>
    <mergeCell ref="C2:C3"/>
  </mergeCells>
  <printOptions/>
  <pageMargins left="0.69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J45"/>
  <sheetViews>
    <sheetView zoomScale="90" zoomScaleNormal="90" workbookViewId="0" topLeftCell="A1">
      <selection activeCell="H1" sqref="H1"/>
    </sheetView>
  </sheetViews>
  <sheetFormatPr defaultColWidth="9.140625" defaultRowHeight="12.75"/>
  <cols>
    <col min="1" max="1" width="53.7109375" style="0" customWidth="1"/>
    <col min="2" max="2" width="33.7109375" style="0" customWidth="1"/>
    <col min="3" max="3" width="18.7109375" style="0" customWidth="1"/>
    <col min="4" max="4" width="16.00390625" style="0" customWidth="1"/>
    <col min="5" max="5" width="14.140625" style="0" customWidth="1"/>
  </cols>
  <sheetData>
    <row r="1" spans="1:10" ht="35.25" customHeight="1">
      <c r="A1" s="266" t="s">
        <v>324</v>
      </c>
      <c r="B1" s="266"/>
      <c r="C1" s="266"/>
      <c r="D1" s="266"/>
      <c r="E1" s="266"/>
      <c r="F1" s="24"/>
      <c r="G1" s="24"/>
      <c r="H1" s="24"/>
      <c r="I1" s="24"/>
      <c r="J1" s="24"/>
    </row>
    <row r="2" spans="1:10" ht="18.75" customHeight="1">
      <c r="A2" s="256" t="s">
        <v>325</v>
      </c>
      <c r="B2" s="256" t="s">
        <v>26</v>
      </c>
      <c r="C2" s="256" t="s">
        <v>10</v>
      </c>
      <c r="D2" s="161" t="s">
        <v>326</v>
      </c>
      <c r="E2" s="161"/>
      <c r="F2" s="24"/>
      <c r="G2" s="24"/>
      <c r="H2" s="24"/>
      <c r="I2" s="24"/>
      <c r="J2" s="24"/>
    </row>
    <row r="3" spans="1:10" ht="31.5">
      <c r="A3" s="257"/>
      <c r="B3" s="257"/>
      <c r="C3" s="257"/>
      <c r="D3" s="171" t="s">
        <v>392</v>
      </c>
      <c r="E3" s="171" t="s">
        <v>393</v>
      </c>
      <c r="F3" s="24"/>
      <c r="G3" s="24"/>
      <c r="H3" s="24"/>
      <c r="I3" s="24"/>
      <c r="J3" s="24"/>
    </row>
    <row r="4" spans="1:10" ht="31.5" customHeight="1">
      <c r="A4" s="172" t="s">
        <v>327</v>
      </c>
      <c r="B4" s="188" t="s">
        <v>27</v>
      </c>
      <c r="C4" s="189" t="s">
        <v>28</v>
      </c>
      <c r="D4" s="230" t="e">
        <f>('Анализ ликвидности баланса'!C4+0.5*'Анализ ликвидности баланса'!C5+0.3*'Анализ ликвидности баланса'!C6)/('Анализ ликвидности баланса'!C9+0.5*'Анализ ликвидности баланса'!C10+0.3*'Анализ ликвидности баланса'!C11)</f>
        <v>#DIV/0!</v>
      </c>
      <c r="E4" s="230" t="e">
        <f>('Анализ ликвидности баланса'!D4+0.5*'Анализ ликвидности баланса'!D5+0.3*'Анализ ликвидности баланса'!D6)/('Анализ ликвидности баланса'!D9+0.5*'Анализ ликвидности баланса'!D10+0.3*'Анализ ликвидности баланса'!D11)</f>
        <v>#DIV/0!</v>
      </c>
      <c r="F4" s="24"/>
      <c r="G4" s="24"/>
      <c r="H4" s="24"/>
      <c r="I4" s="24"/>
      <c r="J4" s="24"/>
    </row>
    <row r="5" spans="1:10" ht="31.5" customHeight="1">
      <c r="A5" s="172" t="s">
        <v>328</v>
      </c>
      <c r="B5" s="189" t="s">
        <v>29</v>
      </c>
      <c r="C5" s="188" t="s">
        <v>448</v>
      </c>
      <c r="D5" s="230" t="e">
        <f>'Анализ ликвидности баланса'!C4/('Анализ ликвидности баланса'!C9+'Анализ ликвидности баланса'!C10)</f>
        <v>#DIV/0!</v>
      </c>
      <c r="E5" s="230" t="e">
        <f>'Анализ ликвидности баланса'!D4/('Анализ ликвидности баланса'!D9+'Анализ ликвидности баланса'!D10)</f>
        <v>#DIV/0!</v>
      </c>
      <c r="F5" s="24"/>
      <c r="G5" s="24"/>
      <c r="H5" s="24"/>
      <c r="I5" s="24"/>
      <c r="J5" s="24"/>
    </row>
    <row r="6" spans="1:10" ht="18.75" customHeight="1">
      <c r="A6" s="172" t="s">
        <v>329</v>
      </c>
      <c r="B6" s="189" t="s">
        <v>30</v>
      </c>
      <c r="C6" s="189" t="s">
        <v>371</v>
      </c>
      <c r="D6" s="221" t="e">
        <f>('Анализ ликвидности баланса'!C4+'Анализ ликвидности баланса'!C5)/('Анализ ликвидности баланса'!C9+'Анализ ликвидности баланса'!C10)</f>
        <v>#DIV/0!</v>
      </c>
      <c r="E6" s="221" t="e">
        <f>('Анализ ликвидности баланса'!D4+'Анализ ликвидности баланса'!D5)/('Анализ ликвидности баланса'!D9+'Анализ ликвидности баланса'!D10)</f>
        <v>#DIV/0!</v>
      </c>
      <c r="F6" s="24"/>
      <c r="G6" s="24"/>
      <c r="H6" s="24"/>
      <c r="I6" s="24"/>
      <c r="J6" s="24"/>
    </row>
    <row r="7" spans="1:10" ht="51">
      <c r="A7" s="172" t="s">
        <v>378</v>
      </c>
      <c r="B7" s="189" t="s">
        <v>31</v>
      </c>
      <c r="C7" s="188" t="s">
        <v>370</v>
      </c>
      <c r="D7" s="230" t="e">
        <f>('Анализ ликвидности баланса'!C4+'Анализ ликвидности баланса'!C5+'Анализ ликвидности баланса'!C6)/('Анализ ликвидности баланса'!C9+'Анализ ликвидности баланса'!C10)</f>
        <v>#DIV/0!</v>
      </c>
      <c r="E7" s="230" t="e">
        <f>('Анализ ликвидности баланса'!D4+'Анализ ликвидности баланса'!D5+'Анализ ликвидности баланса'!D6)/('Анализ ликвидности баланса'!D9+'Анализ ликвидности баланса'!D10)</f>
        <v>#DIV/0!</v>
      </c>
      <c r="F7" s="24"/>
      <c r="G7" s="24"/>
      <c r="H7" s="24"/>
      <c r="I7" s="24"/>
      <c r="J7" s="24"/>
    </row>
    <row r="8" spans="1:10" ht="33.75" customHeight="1">
      <c r="A8" s="172" t="s">
        <v>330</v>
      </c>
      <c r="B8" s="188" t="s">
        <v>32</v>
      </c>
      <c r="C8" s="189" t="s">
        <v>369</v>
      </c>
      <c r="D8" s="230" t="e">
        <f>'Анализ ликвидности баланса'!C6/(('Анализ ликвидности баланса'!C4+'Анализ ликвидности баланса'!C5+'Анализ ликвидности баланса'!C6)-('Анализ ликвидности баланса'!C9+'Анализ ликвидности баланса'!C10))</f>
        <v>#DIV/0!</v>
      </c>
      <c r="E8" s="230" t="e">
        <f>'Анализ ликвидности баланса'!D6/(('Анализ ликвидности баланса'!D4+'Анализ ликвидности баланса'!D5+'Анализ ликвидности баланса'!D6)-('Анализ ликвидности баланса'!D9+'Анализ ликвидности баланса'!D10))</f>
        <v>#DIV/0!</v>
      </c>
      <c r="F8" s="24"/>
      <c r="G8" s="24"/>
      <c r="H8" s="24"/>
      <c r="I8" s="24"/>
      <c r="J8" s="24"/>
    </row>
    <row r="9" spans="1:10" ht="51" customHeight="1">
      <c r="A9" s="172" t="s">
        <v>331</v>
      </c>
      <c r="B9" s="231" t="s">
        <v>372</v>
      </c>
      <c r="C9" s="189" t="s">
        <v>449</v>
      </c>
      <c r="D9" s="230" t="e">
        <f>('Анализ ликвидности баланса'!C4+'Анализ ликвидности баланса'!C5+'Анализ ликвидности баланса'!C6)/'Анализ ликвидности баланса'!C8</f>
        <v>#DIV/0!</v>
      </c>
      <c r="E9" s="230" t="e">
        <f>('Анализ ликвидности баланса'!D4+'Анализ ликвидности баланса'!D5+'Анализ ликвидности баланса'!D6)/'Анализ ликвидности баланса'!D8</f>
        <v>#DIV/0!</v>
      </c>
      <c r="F9" s="24"/>
      <c r="G9" s="24"/>
      <c r="H9" s="24"/>
      <c r="I9" s="24"/>
      <c r="J9" s="24"/>
    </row>
    <row r="10" spans="1:10" ht="35.25" customHeight="1">
      <c r="A10" s="172" t="s">
        <v>376</v>
      </c>
      <c r="B10" s="204" t="s">
        <v>374</v>
      </c>
      <c r="C10" s="190" t="s">
        <v>373</v>
      </c>
      <c r="D10" s="230" t="e">
        <f>('Анализ ликвидности баланса'!C12-'Анализ ликвидности баланса'!C7)/('Анализ ликвидности баланса'!C4+'Анализ ликвидности баланса'!C5+'Анализ ликвидности баланса'!C6)</f>
        <v>#DIV/0!</v>
      </c>
      <c r="E10" s="230" t="e">
        <f>('Анализ ликвидности баланса'!D12-'Анализ ликвидности баланса'!D7)/('Анализ ликвидности баланса'!D4+'Анализ ликвидности баланса'!D5+'Анализ ликвидности баланса'!D6)</f>
        <v>#DIV/0!</v>
      </c>
      <c r="F10" s="24"/>
      <c r="G10" s="24"/>
      <c r="H10" s="24"/>
      <c r="I10" s="24"/>
      <c r="J10" s="24"/>
    </row>
    <row r="11" spans="1:10" ht="56.25" customHeight="1">
      <c r="A11" s="172" t="s">
        <v>375</v>
      </c>
      <c r="B11" s="206" t="s">
        <v>377</v>
      </c>
      <c r="C11" s="189" t="s">
        <v>380</v>
      </c>
      <c r="D11" s="240"/>
      <c r="E11" s="230" t="e">
        <f>0.5*(E7+6/12*(E7-D7))</f>
        <v>#DIV/0!</v>
      </c>
      <c r="F11" s="24"/>
      <c r="G11" s="24"/>
      <c r="H11" s="24"/>
      <c r="I11" s="24"/>
      <c r="J11" s="24"/>
    </row>
    <row r="12" spans="1:10" ht="59.25" customHeight="1">
      <c r="A12" s="172" t="s">
        <v>381</v>
      </c>
      <c r="B12" s="206" t="s">
        <v>379</v>
      </c>
      <c r="C12" s="189" t="s">
        <v>382</v>
      </c>
      <c r="D12" s="240"/>
      <c r="E12" s="230" t="e">
        <f>0.5*(E7+3/12*(E7-D7))</f>
        <v>#DIV/0!</v>
      </c>
      <c r="F12" s="24"/>
      <c r="G12" s="24"/>
      <c r="H12" s="24"/>
      <c r="I12" s="24"/>
      <c r="J12" s="24"/>
    </row>
    <row r="13" spans="1:10" ht="12.75">
      <c r="A13" s="175"/>
      <c r="B13" s="175"/>
      <c r="C13" s="175"/>
      <c r="D13" s="175"/>
      <c r="E13" s="175"/>
      <c r="F13" s="24"/>
      <c r="G13" s="24"/>
      <c r="H13" s="24"/>
      <c r="I13" s="24"/>
      <c r="J13" s="24"/>
    </row>
    <row r="14" spans="1:10" ht="12.75">
      <c r="A14" s="175"/>
      <c r="B14" s="175"/>
      <c r="C14" s="175"/>
      <c r="D14" s="175"/>
      <c r="E14" s="175"/>
      <c r="F14" s="24"/>
      <c r="G14" s="24"/>
      <c r="H14" s="24"/>
      <c r="I14" s="24"/>
      <c r="J14" s="24"/>
    </row>
    <row r="15" spans="1:10" ht="12.75">
      <c r="A15" s="175"/>
      <c r="B15" s="175"/>
      <c r="C15" s="175"/>
      <c r="D15" s="192"/>
      <c r="E15" s="175"/>
      <c r="F15" s="24"/>
      <c r="G15" s="24"/>
      <c r="H15" s="24"/>
      <c r="I15" s="24"/>
      <c r="J15" s="24"/>
    </row>
    <row r="16" spans="1:10" ht="12.75">
      <c r="A16" s="175"/>
      <c r="B16" s="175"/>
      <c r="C16" s="175"/>
      <c r="D16" s="175"/>
      <c r="E16" s="175"/>
      <c r="F16" s="24"/>
      <c r="G16" s="24"/>
      <c r="H16" s="24"/>
      <c r="I16" s="24"/>
      <c r="J16" s="24"/>
    </row>
    <row r="17" spans="1:10" ht="12.75">
      <c r="A17" s="175"/>
      <c r="B17" s="175"/>
      <c r="C17" s="175"/>
      <c r="D17" s="175"/>
      <c r="E17" s="175"/>
      <c r="F17" s="24"/>
      <c r="G17" s="24"/>
      <c r="H17" s="24"/>
      <c r="I17" s="24"/>
      <c r="J17" s="24"/>
    </row>
    <row r="18" spans="1:9" ht="12.75">
      <c r="A18" s="177"/>
      <c r="B18" s="177"/>
      <c r="C18" s="177"/>
      <c r="D18" s="177"/>
      <c r="E18" s="177"/>
      <c r="F18" s="177"/>
      <c r="G18" s="177"/>
      <c r="H18" s="177"/>
      <c r="I18" s="177"/>
    </row>
    <row r="19" spans="1:9" ht="12.75">
      <c r="A19" s="177"/>
      <c r="B19" s="177"/>
      <c r="C19" s="177"/>
      <c r="D19" s="177"/>
      <c r="E19" s="177"/>
      <c r="F19" s="177"/>
      <c r="G19" s="177"/>
      <c r="H19" s="177"/>
      <c r="I19" s="177"/>
    </row>
    <row r="20" spans="1:9" ht="12.75">
      <c r="A20" s="177"/>
      <c r="B20" s="177"/>
      <c r="C20" s="177"/>
      <c r="D20" s="177"/>
      <c r="E20" s="177"/>
      <c r="F20" s="177"/>
      <c r="G20" s="177"/>
      <c r="H20" s="177"/>
      <c r="I20" s="177"/>
    </row>
    <row r="21" spans="1:9" ht="12.75">
      <c r="A21" s="200"/>
      <c r="B21" s="177"/>
      <c r="C21" s="177"/>
      <c r="D21" s="177"/>
      <c r="E21" s="177"/>
      <c r="F21" s="177"/>
      <c r="G21" s="177"/>
      <c r="H21" s="177"/>
      <c r="I21" s="177"/>
    </row>
    <row r="22" spans="1:9" ht="12.75">
      <c r="A22" s="200"/>
      <c r="B22" s="207"/>
      <c r="C22" s="177"/>
      <c r="D22" s="177"/>
      <c r="E22" s="177"/>
      <c r="F22" s="177"/>
      <c r="G22" s="177"/>
      <c r="H22" s="177"/>
      <c r="I22" s="177"/>
    </row>
    <row r="23" spans="1:9" ht="12.75">
      <c r="A23" s="191"/>
      <c r="B23" s="207"/>
      <c r="C23" s="177"/>
      <c r="D23" s="177"/>
      <c r="E23" s="177"/>
      <c r="F23" s="177"/>
      <c r="G23" s="177"/>
      <c r="H23" s="177"/>
      <c r="I23" s="177"/>
    </row>
    <row r="24" spans="1:9" ht="12.75">
      <c r="A24" s="201"/>
      <c r="B24" s="202"/>
      <c r="C24" s="202"/>
      <c r="D24" s="177"/>
      <c r="E24" s="177"/>
      <c r="F24" s="177"/>
      <c r="G24" s="177"/>
      <c r="H24" s="177"/>
      <c r="I24" s="177"/>
    </row>
    <row r="25" spans="1:9" ht="12.75">
      <c r="A25" s="203"/>
      <c r="B25" s="208"/>
      <c r="C25" s="202"/>
      <c r="D25" s="177"/>
      <c r="E25" s="177"/>
      <c r="F25" s="177"/>
      <c r="G25" s="177"/>
      <c r="H25" s="177"/>
      <c r="I25" s="177"/>
    </row>
    <row r="26" spans="1:9" ht="12.75">
      <c r="A26" s="203"/>
      <c r="B26" s="208"/>
      <c r="C26" s="202"/>
      <c r="D26" s="177"/>
      <c r="E26" s="177"/>
      <c r="F26" s="177"/>
      <c r="G26" s="177"/>
      <c r="H26" s="177"/>
      <c r="I26" s="177"/>
    </row>
    <row r="27" spans="1:9" ht="12.75">
      <c r="A27" s="203"/>
      <c r="B27" s="208"/>
      <c r="C27" s="202"/>
      <c r="D27" s="177"/>
      <c r="E27" s="177"/>
      <c r="F27" s="177"/>
      <c r="G27" s="177"/>
      <c r="H27" s="177"/>
      <c r="I27" s="177"/>
    </row>
    <row r="28" spans="1:9" ht="12.75">
      <c r="A28" s="203"/>
      <c r="B28" s="208"/>
      <c r="C28" s="202"/>
      <c r="D28" s="177"/>
      <c r="E28" s="177"/>
      <c r="F28" s="177"/>
      <c r="G28" s="177"/>
      <c r="H28" s="177"/>
      <c r="I28" s="177"/>
    </row>
    <row r="29" spans="1:9" ht="12.75">
      <c r="A29" s="203"/>
      <c r="B29" s="208"/>
      <c r="C29" s="202"/>
      <c r="D29" s="177"/>
      <c r="E29" s="177"/>
      <c r="F29" s="177"/>
      <c r="G29" s="177"/>
      <c r="H29" s="177"/>
      <c r="I29" s="177"/>
    </row>
    <row r="30" spans="1:9" ht="12.75">
      <c r="A30" s="203"/>
      <c r="B30" s="202"/>
      <c r="C30" s="202"/>
      <c r="D30" s="177"/>
      <c r="E30" s="177"/>
      <c r="F30" s="177"/>
      <c r="G30" s="177"/>
      <c r="H30" s="177"/>
      <c r="I30" s="177"/>
    </row>
    <row r="31" spans="1:5" ht="12.75">
      <c r="A31" s="201"/>
      <c r="B31" s="202"/>
      <c r="C31" s="202"/>
      <c r="D31" s="177"/>
      <c r="E31" s="177"/>
    </row>
    <row r="32" spans="1:3" ht="12.75">
      <c r="A32" s="201"/>
      <c r="B32" s="202"/>
      <c r="C32" s="202"/>
    </row>
    <row r="33" spans="1:3" ht="12.75">
      <c r="A33" s="201"/>
      <c r="B33" s="202"/>
      <c r="C33" s="202"/>
    </row>
    <row r="34" spans="1:3" ht="12.75">
      <c r="A34" s="202"/>
      <c r="B34" s="202"/>
      <c r="C34" s="202"/>
    </row>
    <row r="35" spans="1:3" ht="12.75">
      <c r="A35" s="202"/>
      <c r="B35" s="205"/>
      <c r="C35" s="202"/>
    </row>
    <row r="36" spans="1:3" ht="12.75">
      <c r="A36" s="202"/>
      <c r="B36" s="205"/>
      <c r="C36" s="202"/>
    </row>
    <row r="37" spans="1:3" ht="12.75">
      <c r="A37" s="202"/>
      <c r="B37" s="205"/>
      <c r="C37" s="202"/>
    </row>
    <row r="38" spans="1:3" ht="12.75">
      <c r="A38" s="202"/>
      <c r="B38" s="205"/>
      <c r="C38" s="202"/>
    </row>
    <row r="39" spans="1:3" ht="12.75">
      <c r="A39" s="202"/>
      <c r="B39" s="205"/>
      <c r="C39" s="202"/>
    </row>
    <row r="40" spans="1:3" ht="12.75">
      <c r="A40" s="202"/>
      <c r="B40" s="202"/>
      <c r="C40" s="202"/>
    </row>
    <row r="41" spans="1:3" ht="12.75">
      <c r="A41" s="202"/>
      <c r="B41" s="202"/>
      <c r="C41" s="202"/>
    </row>
    <row r="42" spans="1:3" ht="12.75">
      <c r="A42" s="202"/>
      <c r="B42" s="202"/>
      <c r="C42" s="202"/>
    </row>
    <row r="43" spans="1:3" ht="12.75">
      <c r="A43" s="202"/>
      <c r="B43" s="202"/>
      <c r="C43" s="202"/>
    </row>
    <row r="44" spans="1:3" ht="12.75">
      <c r="A44" s="202"/>
      <c r="B44" s="202"/>
      <c r="C44" s="202"/>
    </row>
    <row r="45" spans="1:3" ht="12.75">
      <c r="A45" s="202"/>
      <c r="B45" s="202"/>
      <c r="C45" s="202"/>
    </row>
  </sheetData>
  <mergeCells count="4">
    <mergeCell ref="A1:E1"/>
    <mergeCell ref="A2:A3"/>
    <mergeCell ref="C2:C3"/>
    <mergeCell ref="B2:B3"/>
  </mergeCells>
  <printOptions/>
  <pageMargins left="0.63" right="0.3937007874015748" top="0.85" bottom="0.5905511811023623" header="0.68" footer="0.5118110236220472"/>
  <pageSetup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A1:Q37"/>
  <sheetViews>
    <sheetView zoomScale="75" zoomScaleNormal="75" workbookViewId="0" topLeftCell="A10">
      <selection activeCell="E24" sqref="E24"/>
    </sheetView>
  </sheetViews>
  <sheetFormatPr defaultColWidth="9.140625" defaultRowHeight="12.75"/>
  <cols>
    <col min="1" max="1" width="42.57421875" style="0" customWidth="1"/>
    <col min="2" max="2" width="25.8515625" style="0" customWidth="1"/>
    <col min="3" max="3" width="16.7109375" style="0" customWidth="1"/>
    <col min="4" max="4" width="17.7109375" style="0" customWidth="1"/>
    <col min="5" max="5" width="21.421875" style="0" customWidth="1"/>
    <col min="6" max="6" width="20.00390625" style="0" customWidth="1"/>
    <col min="8" max="8" width="27.421875" style="0" customWidth="1"/>
  </cols>
  <sheetData>
    <row r="1" spans="1:11" ht="26.25" customHeight="1">
      <c r="A1" s="250" t="s">
        <v>295</v>
      </c>
      <c r="B1" s="250"/>
      <c r="C1" s="250"/>
      <c r="D1" s="250"/>
      <c r="E1" s="250"/>
      <c r="F1" s="250"/>
      <c r="G1" s="163"/>
      <c r="H1" s="163"/>
      <c r="I1" s="163"/>
      <c r="J1" s="163"/>
      <c r="K1" s="24"/>
    </row>
    <row r="2" spans="1:11" ht="21.75" customHeight="1">
      <c r="A2" s="271" t="s">
        <v>228</v>
      </c>
      <c r="B2" s="271" t="s">
        <v>296</v>
      </c>
      <c r="C2" s="161" t="s">
        <v>297</v>
      </c>
      <c r="D2" s="161"/>
      <c r="E2" s="269" t="s">
        <v>23</v>
      </c>
      <c r="F2" s="270"/>
      <c r="G2" s="163"/>
      <c r="H2" s="163"/>
      <c r="I2" s="163"/>
      <c r="J2" s="163"/>
      <c r="K2" s="24"/>
    </row>
    <row r="3" spans="1:11" ht="31.5">
      <c r="A3" s="272"/>
      <c r="B3" s="272"/>
      <c r="C3" s="162" t="s">
        <v>392</v>
      </c>
      <c r="D3" s="162" t="s">
        <v>393</v>
      </c>
      <c r="E3" s="164" t="s">
        <v>298</v>
      </c>
      <c r="F3" s="164" t="s">
        <v>299</v>
      </c>
      <c r="G3" s="167"/>
      <c r="H3" s="167" t="s">
        <v>321</v>
      </c>
      <c r="I3" s="163"/>
      <c r="J3" s="163"/>
      <c r="K3" s="24"/>
    </row>
    <row r="4" spans="1:11" ht="18" customHeight="1">
      <c r="A4" s="190" t="s">
        <v>313</v>
      </c>
      <c r="B4" s="164" t="s">
        <v>310</v>
      </c>
      <c r="C4" s="232">
        <f>Актив!N52+Актив!N53</f>
        <v>0</v>
      </c>
      <c r="D4" s="232">
        <f>Актив!Q52+Актив!Q53</f>
        <v>0</v>
      </c>
      <c r="E4" s="236">
        <f>C4-C9</f>
        <v>0</v>
      </c>
      <c r="F4" s="237">
        <f aca="true" t="shared" si="0" ref="E4:F7">D4-D9</f>
        <v>0</v>
      </c>
      <c r="G4" s="168" t="s">
        <v>317</v>
      </c>
      <c r="H4" s="169" t="s">
        <v>304</v>
      </c>
      <c r="I4" s="163"/>
      <c r="J4" s="163"/>
      <c r="K4" s="24"/>
    </row>
    <row r="5" spans="1:11" ht="35.25" customHeight="1">
      <c r="A5" s="190" t="s">
        <v>314</v>
      </c>
      <c r="B5" s="198" t="s">
        <v>442</v>
      </c>
      <c r="C5" s="233">
        <f>Актив!N48+Актив!N50+Актив!N54</f>
        <v>0</v>
      </c>
      <c r="D5" s="233">
        <f>Актив!Q48+Актив!Q50+Актив!Q54</f>
        <v>0</v>
      </c>
      <c r="E5" s="238">
        <f t="shared" si="0"/>
        <v>0</v>
      </c>
      <c r="F5" s="238">
        <f t="shared" si="0"/>
        <v>0</v>
      </c>
      <c r="G5" s="168" t="s">
        <v>318</v>
      </c>
      <c r="H5" s="169" t="s">
        <v>306</v>
      </c>
      <c r="I5" s="163"/>
      <c r="J5" s="163"/>
      <c r="K5" s="24"/>
    </row>
    <row r="6" spans="1:11" ht="32.25" customHeight="1">
      <c r="A6" s="190" t="s">
        <v>315</v>
      </c>
      <c r="B6" s="164" t="s">
        <v>443</v>
      </c>
      <c r="C6" s="233">
        <f>Актив!N38+Актив!N47+Актив!N33</f>
        <v>0</v>
      </c>
      <c r="D6" s="233">
        <f>Актив!Q38+Актив!Q47+Актив!Q33</f>
        <v>0</v>
      </c>
      <c r="E6" s="238">
        <f t="shared" si="0"/>
        <v>0</v>
      </c>
      <c r="F6" s="238">
        <f t="shared" si="0"/>
        <v>0</v>
      </c>
      <c r="G6" s="168" t="s">
        <v>319</v>
      </c>
      <c r="H6" s="169" t="s">
        <v>308</v>
      </c>
      <c r="I6" s="163"/>
      <c r="J6" s="163"/>
      <c r="K6" s="24"/>
    </row>
    <row r="7" spans="1:11" ht="26.25" customHeight="1">
      <c r="A7" s="190" t="s">
        <v>316</v>
      </c>
      <c r="B7" s="198" t="s">
        <v>444</v>
      </c>
      <c r="C7" s="233">
        <f>Актив!N36-Актив!N33</f>
        <v>0</v>
      </c>
      <c r="D7" s="233">
        <f>Актив!Q36-Актив!Q33</f>
        <v>0</v>
      </c>
      <c r="E7" s="238">
        <f>C7-C12</f>
        <v>0</v>
      </c>
      <c r="F7" s="238">
        <f t="shared" si="0"/>
        <v>0</v>
      </c>
      <c r="G7" s="168" t="s">
        <v>320</v>
      </c>
      <c r="H7" s="169" t="s">
        <v>309</v>
      </c>
      <c r="I7" s="163"/>
      <c r="J7" s="163"/>
      <c r="K7" s="24"/>
    </row>
    <row r="8" spans="1:11" ht="23.25" customHeight="1">
      <c r="A8" s="198" t="s">
        <v>300</v>
      </c>
      <c r="B8" s="164"/>
      <c r="C8" s="232">
        <f>SUM(C4:C7)</f>
        <v>0</v>
      </c>
      <c r="D8" s="232">
        <f>SUM(D4:D7)</f>
        <v>0</v>
      </c>
      <c r="E8" s="273" t="s">
        <v>24</v>
      </c>
      <c r="F8" s="274"/>
      <c r="G8" s="166"/>
      <c r="H8" s="166"/>
      <c r="I8" s="163"/>
      <c r="J8" s="163"/>
      <c r="K8" s="24"/>
    </row>
    <row r="9" spans="1:11" ht="25.5" customHeight="1">
      <c r="A9" s="190" t="s">
        <v>22</v>
      </c>
      <c r="B9" s="198" t="s">
        <v>33</v>
      </c>
      <c r="C9" s="233">
        <f>Пассив!H24</f>
        <v>0</v>
      </c>
      <c r="D9" s="233">
        <f>Пассив!I24</f>
        <v>0</v>
      </c>
      <c r="E9" s="235" t="e">
        <f>C4/C9</f>
        <v>#DIV/0!</v>
      </c>
      <c r="F9" s="235" t="e">
        <f aca="true" t="shared" si="1" ref="E9:F12">D4/D9</f>
        <v>#DIV/0!</v>
      </c>
      <c r="G9" s="163"/>
      <c r="H9" s="163"/>
      <c r="I9" s="163"/>
      <c r="J9" s="163"/>
      <c r="K9" s="24"/>
    </row>
    <row r="10" spans="1:11" ht="36.75" customHeight="1">
      <c r="A10" s="190" t="s">
        <v>25</v>
      </c>
      <c r="B10" s="198" t="s">
        <v>445</v>
      </c>
      <c r="C10" s="233">
        <f>Пассив!H23+Пассив!H34</f>
        <v>0</v>
      </c>
      <c r="D10" s="233">
        <f>Пассив!I23+Пассив!I34</f>
        <v>0</v>
      </c>
      <c r="E10" s="235" t="e">
        <f t="shared" si="1"/>
        <v>#DIV/0!</v>
      </c>
      <c r="F10" s="235" t="e">
        <f t="shared" si="1"/>
        <v>#DIV/0!</v>
      </c>
      <c r="G10" s="163"/>
      <c r="H10" s="163"/>
      <c r="I10" s="163"/>
      <c r="J10" s="163"/>
      <c r="K10" s="24"/>
    </row>
    <row r="11" spans="1:11" ht="30.75" customHeight="1">
      <c r="A11" s="190" t="s">
        <v>311</v>
      </c>
      <c r="B11" s="198" t="s">
        <v>446</v>
      </c>
      <c r="C11" s="233">
        <f>Пассив!H21</f>
        <v>0</v>
      </c>
      <c r="D11" s="233">
        <f>Пассив!I21</f>
        <v>0</v>
      </c>
      <c r="E11" s="235" t="e">
        <f t="shared" si="1"/>
        <v>#DIV/0!</v>
      </c>
      <c r="F11" s="235" t="e">
        <f t="shared" si="1"/>
        <v>#DIV/0!</v>
      </c>
      <c r="G11" s="163"/>
      <c r="H11" s="163"/>
      <c r="I11" s="163"/>
      <c r="J11" s="163"/>
      <c r="K11" s="24"/>
    </row>
    <row r="12" spans="1:11" ht="30.75" customHeight="1">
      <c r="A12" s="190" t="s">
        <v>312</v>
      </c>
      <c r="B12" s="198" t="s">
        <v>447</v>
      </c>
      <c r="C12" s="233">
        <f>Пассив!H16+Пассив!H31+Пассив!H32+Пассив!H33</f>
        <v>0</v>
      </c>
      <c r="D12" s="233">
        <f>Пассив!I16+Пассив!I31+Пассив!I32+Пассив!I33</f>
        <v>0</v>
      </c>
      <c r="E12" s="235" t="e">
        <f t="shared" si="1"/>
        <v>#DIV/0!</v>
      </c>
      <c r="F12" s="235" t="e">
        <f t="shared" si="1"/>
        <v>#DIV/0!</v>
      </c>
      <c r="G12" s="163"/>
      <c r="H12" s="163"/>
      <c r="I12" s="163"/>
      <c r="J12" s="163"/>
      <c r="K12" s="24"/>
    </row>
    <row r="13" spans="1:11" ht="24" customHeight="1">
      <c r="A13" s="198" t="s">
        <v>300</v>
      </c>
      <c r="B13" s="198"/>
      <c r="C13" s="233">
        <f>SUM(C9:C12)</f>
        <v>0</v>
      </c>
      <c r="D13" s="233">
        <f>SUM(D9:D12)</f>
        <v>0</v>
      </c>
      <c r="E13" s="175"/>
      <c r="F13" s="175"/>
      <c r="G13" s="163"/>
      <c r="H13" s="163"/>
      <c r="I13" s="163"/>
      <c r="J13" s="163"/>
      <c r="K13" s="24"/>
    </row>
    <row r="14" spans="1:11" ht="36.75" customHeight="1">
      <c r="A14" s="250" t="s">
        <v>301</v>
      </c>
      <c r="B14" s="250"/>
      <c r="C14" s="250"/>
      <c r="D14" s="250"/>
      <c r="E14" s="250"/>
      <c r="F14" s="250"/>
      <c r="G14" s="24"/>
      <c r="H14" s="24"/>
      <c r="I14" s="163"/>
      <c r="J14" s="163"/>
      <c r="K14" s="24"/>
    </row>
    <row r="15" spans="1:11" ht="15.75">
      <c r="A15" s="279" t="s">
        <v>228</v>
      </c>
      <c r="B15" s="280"/>
      <c r="C15" s="283" t="s">
        <v>296</v>
      </c>
      <c r="D15" s="284"/>
      <c r="E15" s="277" t="s">
        <v>297</v>
      </c>
      <c r="F15" s="278"/>
      <c r="G15" s="24"/>
      <c r="H15" s="24"/>
      <c r="I15" s="165"/>
      <c r="J15" s="163"/>
      <c r="K15" s="24"/>
    </row>
    <row r="16" spans="1:11" ht="15.75">
      <c r="A16" s="281"/>
      <c r="B16" s="282"/>
      <c r="C16" s="285"/>
      <c r="D16" s="286"/>
      <c r="E16" s="164" t="s">
        <v>302</v>
      </c>
      <c r="F16" s="164" t="s">
        <v>303</v>
      </c>
      <c r="G16" s="24"/>
      <c r="H16" s="24"/>
      <c r="I16" s="165"/>
      <c r="J16" s="163"/>
      <c r="K16" s="24"/>
    </row>
    <row r="17" spans="1:11" ht="19.5" customHeight="1">
      <c r="A17" s="275" t="s">
        <v>305</v>
      </c>
      <c r="B17" s="276"/>
      <c r="C17" s="277" t="s">
        <v>322</v>
      </c>
      <c r="D17" s="278"/>
      <c r="E17" s="234">
        <f>(C4+C5)-(C9+C10)</f>
        <v>0</v>
      </c>
      <c r="F17" s="234">
        <f>(D4+D5)-(D9+D10)</f>
        <v>0</v>
      </c>
      <c r="G17" s="24"/>
      <c r="H17" s="24"/>
      <c r="I17" s="165"/>
      <c r="J17" s="163"/>
      <c r="K17" s="24"/>
    </row>
    <row r="18" spans="1:11" ht="19.5" customHeight="1">
      <c r="A18" s="275" t="s">
        <v>307</v>
      </c>
      <c r="B18" s="276"/>
      <c r="C18" s="277" t="s">
        <v>323</v>
      </c>
      <c r="D18" s="278"/>
      <c r="E18" s="234">
        <f>C6-C11</f>
        <v>0</v>
      </c>
      <c r="F18" s="234">
        <f>D6-D11</f>
        <v>0</v>
      </c>
      <c r="G18" s="24"/>
      <c r="H18" s="24"/>
      <c r="I18" s="165"/>
      <c r="J18" s="163"/>
      <c r="K18" s="24"/>
    </row>
    <row r="19" spans="1:11" ht="15.75">
      <c r="A19" s="185"/>
      <c r="B19" s="185"/>
      <c r="C19" s="185"/>
      <c r="D19" s="185"/>
      <c r="E19" s="185"/>
      <c r="F19" s="185"/>
      <c r="G19" s="24"/>
      <c r="H19" s="24"/>
      <c r="I19" s="165"/>
      <c r="J19" s="163"/>
      <c r="K19" s="24"/>
    </row>
    <row r="20" spans="1:11" ht="24.75" customHeight="1">
      <c r="A20" s="252" t="s">
        <v>21</v>
      </c>
      <c r="B20" s="268"/>
      <c r="C20" s="268"/>
      <c r="D20" s="268"/>
      <c r="E20" s="268"/>
      <c r="F20" s="268"/>
      <c r="G20" s="24"/>
      <c r="H20" s="24"/>
      <c r="I20" s="24"/>
      <c r="J20" s="24"/>
      <c r="K20" s="24"/>
    </row>
    <row r="21" spans="1:11" ht="12.75">
      <c r="A21" s="175"/>
      <c r="B21" s="175"/>
      <c r="C21" s="175"/>
      <c r="D21" s="175"/>
      <c r="E21" s="175"/>
      <c r="F21" s="175"/>
      <c r="G21" s="24"/>
      <c r="H21" s="24"/>
      <c r="I21" s="24"/>
      <c r="J21" s="24"/>
      <c r="K21" s="24"/>
    </row>
    <row r="22" spans="1:17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177"/>
      <c r="M22" s="177"/>
      <c r="N22" s="177"/>
      <c r="O22" s="177"/>
      <c r="P22" s="177"/>
      <c r="Q22" s="177"/>
    </row>
    <row r="23" spans="1:17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77"/>
      <c r="M23" s="177"/>
      <c r="N23" s="177"/>
      <c r="O23" s="177"/>
      <c r="P23" s="177"/>
      <c r="Q23" s="177"/>
    </row>
    <row r="24" spans="1:17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77"/>
      <c r="M24" s="177"/>
      <c r="N24" s="177"/>
      <c r="O24" s="177"/>
      <c r="P24" s="177"/>
      <c r="Q24" s="177"/>
    </row>
    <row r="25" spans="1:17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177"/>
      <c r="M25" s="177"/>
      <c r="N25" s="177"/>
      <c r="O25" s="177"/>
      <c r="P25" s="177"/>
      <c r="Q25" s="177"/>
    </row>
    <row r="26" spans="1:17" ht="12.75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</row>
    <row r="27" spans="1:17" ht="12.75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</row>
    <row r="28" spans="1:17" ht="12.75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</row>
    <row r="29" spans="1:17" ht="12.75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</row>
    <row r="30" spans="1:17" ht="12.75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</row>
    <row r="31" spans="1:17" ht="12.75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</row>
    <row r="32" spans="1:17" ht="12.75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</row>
    <row r="33" spans="1:17" ht="12.75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</row>
    <row r="34" spans="1:17" ht="12.75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</row>
    <row r="35" spans="1:17" ht="12.75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</row>
    <row r="36" spans="1:17" ht="12.75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</row>
    <row r="37" spans="1:17" ht="12.75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</row>
  </sheetData>
  <mergeCells count="14">
    <mergeCell ref="A14:F14"/>
    <mergeCell ref="A15:B16"/>
    <mergeCell ref="C15:D16"/>
    <mergeCell ref="E15:F15"/>
    <mergeCell ref="A1:F1"/>
    <mergeCell ref="A20:F20"/>
    <mergeCell ref="E2:F2"/>
    <mergeCell ref="A2:A3"/>
    <mergeCell ref="B2:B3"/>
    <mergeCell ref="E8:F8"/>
    <mergeCell ref="A17:B17"/>
    <mergeCell ref="A18:B18"/>
    <mergeCell ref="C18:D18"/>
    <mergeCell ref="C17:D17"/>
  </mergeCells>
  <printOptions/>
  <pageMargins left="0.29" right="0.28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Q38"/>
  <sheetViews>
    <sheetView zoomScale="85" zoomScaleNormal="85" workbookViewId="0" topLeftCell="A1">
      <selection activeCell="J1" sqref="J1"/>
    </sheetView>
  </sheetViews>
  <sheetFormatPr defaultColWidth="9.140625" defaultRowHeight="12.75"/>
  <cols>
    <col min="1" max="1" width="51.421875" style="0" customWidth="1"/>
    <col min="2" max="2" width="21.28125" style="0" customWidth="1"/>
    <col min="3" max="3" width="17.28125" style="0" customWidth="1"/>
    <col min="4" max="4" width="16.7109375" style="0" customWidth="1"/>
    <col min="5" max="6" width="10.8515625" style="0" customWidth="1"/>
  </cols>
  <sheetData>
    <row r="1" spans="1:11" ht="36" customHeight="1">
      <c r="A1" s="266" t="s">
        <v>332</v>
      </c>
      <c r="B1" s="266"/>
      <c r="C1" s="266"/>
      <c r="D1" s="266"/>
      <c r="E1" s="266"/>
      <c r="F1" s="266"/>
      <c r="G1" s="24"/>
      <c r="H1" s="24"/>
      <c r="I1" s="24"/>
      <c r="J1" s="24"/>
      <c r="K1" s="24"/>
    </row>
    <row r="2" spans="1:11" ht="56.25">
      <c r="A2" s="216" t="s">
        <v>325</v>
      </c>
      <c r="B2" s="216" t="s">
        <v>4</v>
      </c>
      <c r="C2" s="216" t="s">
        <v>34</v>
      </c>
      <c r="D2" s="216" t="s">
        <v>10</v>
      </c>
      <c r="E2" s="217" t="s">
        <v>302</v>
      </c>
      <c r="F2" s="217" t="s">
        <v>303</v>
      </c>
      <c r="G2" s="24"/>
      <c r="H2" s="24"/>
      <c r="I2" s="24"/>
      <c r="J2" s="24"/>
      <c r="K2" s="24"/>
    </row>
    <row r="3" spans="1:11" ht="38.25" customHeight="1">
      <c r="A3" s="218" t="s">
        <v>0</v>
      </c>
      <c r="B3" s="183" t="s">
        <v>5</v>
      </c>
      <c r="C3" s="183" t="s">
        <v>16</v>
      </c>
      <c r="D3" s="184" t="s">
        <v>420</v>
      </c>
      <c r="E3" s="239" t="e">
        <f>(Пассив!H21+Пассив!H35)/Пассив!H16</f>
        <v>#DIV/0!</v>
      </c>
      <c r="F3" s="239" t="e">
        <f>(Пассив!I21+Пассив!I35)/Пассив!I16</f>
        <v>#DIV/0!</v>
      </c>
      <c r="G3" s="24"/>
      <c r="H3" s="24"/>
      <c r="I3" s="24"/>
      <c r="J3" s="24"/>
      <c r="K3" s="24"/>
    </row>
    <row r="4" spans="1:11" ht="56.25">
      <c r="A4" s="218" t="s">
        <v>1</v>
      </c>
      <c r="B4" s="183" t="s">
        <v>6</v>
      </c>
      <c r="C4" s="183" t="s">
        <v>17</v>
      </c>
      <c r="D4" s="183" t="s">
        <v>12</v>
      </c>
      <c r="E4" s="239" t="e">
        <f>(Пассив!H16-Актив!N36)/Актив!N55</f>
        <v>#DIV/0!</v>
      </c>
      <c r="F4" s="239" t="e">
        <f>(Пассив!I16-Актив!Q36)/Актив!Q55</f>
        <v>#DIV/0!</v>
      </c>
      <c r="G4" s="287" t="s">
        <v>364</v>
      </c>
      <c r="H4" s="287"/>
      <c r="I4" s="287"/>
      <c r="J4" s="287"/>
      <c r="K4" s="24"/>
    </row>
    <row r="5" spans="1:11" ht="38.25">
      <c r="A5" s="218" t="s">
        <v>2</v>
      </c>
      <c r="B5" s="183" t="s">
        <v>7</v>
      </c>
      <c r="C5" s="183" t="s">
        <v>18</v>
      </c>
      <c r="D5" s="184" t="s">
        <v>11</v>
      </c>
      <c r="E5" s="239" t="e">
        <f>Пассив!H16/Пассив!H36</f>
        <v>#DIV/0!</v>
      </c>
      <c r="F5" s="239" t="e">
        <f>Пассив!I16/Пассив!I36</f>
        <v>#DIV/0!</v>
      </c>
      <c r="G5" s="287"/>
      <c r="H5" s="287"/>
      <c r="I5" s="287"/>
      <c r="J5" s="287"/>
      <c r="K5" s="24"/>
    </row>
    <row r="6" spans="1:11" ht="38.25">
      <c r="A6" s="218" t="s">
        <v>15</v>
      </c>
      <c r="B6" s="183" t="s">
        <v>8</v>
      </c>
      <c r="C6" s="183" t="s">
        <v>19</v>
      </c>
      <c r="D6" s="183" t="s">
        <v>13</v>
      </c>
      <c r="E6" s="239" t="e">
        <f>Пассив!H16/(Пассив!H21+Пассив!H35)</f>
        <v>#DIV/0!</v>
      </c>
      <c r="F6" s="239" t="e">
        <f>Пассив!I16/(Пассив!I21+Пассив!I35)</f>
        <v>#DIV/0!</v>
      </c>
      <c r="G6" s="287"/>
      <c r="H6" s="287"/>
      <c r="I6" s="287"/>
      <c r="J6" s="287"/>
      <c r="K6" s="24"/>
    </row>
    <row r="7" spans="1:11" ht="63.75">
      <c r="A7" s="218" t="s">
        <v>3</v>
      </c>
      <c r="B7" s="183" t="s">
        <v>9</v>
      </c>
      <c r="C7" s="183" t="s">
        <v>20</v>
      </c>
      <c r="D7" s="183" t="s">
        <v>14</v>
      </c>
      <c r="E7" s="239" t="e">
        <f>(Пассив!H16+Пассив!H21)/Пассив!H36</f>
        <v>#DIV/0!</v>
      </c>
      <c r="F7" s="239" t="e">
        <f>(Пассив!I16+Пассив!I21)/Пассив!I36</f>
        <v>#DIV/0!</v>
      </c>
      <c r="G7" s="174"/>
      <c r="H7" s="174"/>
      <c r="I7" s="174"/>
      <c r="J7" s="174"/>
      <c r="K7" s="24"/>
    </row>
    <row r="8" spans="1:11" ht="15.75">
      <c r="A8" s="181"/>
      <c r="B8" s="182"/>
      <c r="C8" s="182"/>
      <c r="D8" s="175"/>
      <c r="E8" s="175"/>
      <c r="F8" s="175"/>
      <c r="G8" s="174"/>
      <c r="H8" s="174"/>
      <c r="I8" s="174"/>
      <c r="J8" s="174"/>
      <c r="K8" s="24"/>
    </row>
    <row r="9" spans="1:11" ht="12.75">
      <c r="A9" s="175"/>
      <c r="B9" s="175"/>
      <c r="C9" s="175"/>
      <c r="D9" s="175"/>
      <c r="E9" s="175"/>
      <c r="F9" s="175"/>
      <c r="G9" s="174"/>
      <c r="H9" s="174"/>
      <c r="I9" s="174"/>
      <c r="J9" s="174"/>
      <c r="K9" s="24"/>
    </row>
    <row r="10" spans="1:11" ht="12.75">
      <c r="A10" s="175"/>
      <c r="B10" s="175"/>
      <c r="C10" s="175"/>
      <c r="D10" s="175"/>
      <c r="E10" s="175"/>
      <c r="F10" s="175"/>
      <c r="G10" s="174"/>
      <c r="H10" s="174"/>
      <c r="I10" s="174"/>
      <c r="J10" s="174"/>
      <c r="K10" s="24"/>
    </row>
    <row r="11" spans="1:11" ht="12.75">
      <c r="A11" s="175"/>
      <c r="B11" s="175"/>
      <c r="C11" s="175"/>
      <c r="D11" s="175"/>
      <c r="E11" s="175"/>
      <c r="F11" s="175"/>
      <c r="G11" s="174"/>
      <c r="H11" s="174"/>
      <c r="I11" s="174"/>
      <c r="J11" s="174"/>
      <c r="K11" s="24"/>
    </row>
    <row r="12" spans="1:11" ht="12.75">
      <c r="A12" s="175"/>
      <c r="B12" s="175"/>
      <c r="C12" s="175"/>
      <c r="D12" s="175"/>
      <c r="E12" s="175"/>
      <c r="F12" s="175"/>
      <c r="G12" s="24"/>
      <c r="H12" s="24"/>
      <c r="I12" s="24"/>
      <c r="J12" s="24"/>
      <c r="K12" s="24"/>
    </row>
    <row r="13" spans="1:11" ht="12.75">
      <c r="A13" s="175"/>
      <c r="B13" s="175"/>
      <c r="C13" s="175"/>
      <c r="D13" s="175"/>
      <c r="E13" s="175"/>
      <c r="F13" s="175"/>
      <c r="G13" s="24"/>
      <c r="H13" s="24"/>
      <c r="I13" s="24"/>
      <c r="J13" s="24"/>
      <c r="K13" s="24"/>
    </row>
    <row r="14" spans="1:11" ht="12.75">
      <c r="A14" s="175"/>
      <c r="B14" s="175"/>
      <c r="C14" s="175"/>
      <c r="D14" s="175"/>
      <c r="E14" s="175"/>
      <c r="F14" s="175"/>
      <c r="G14" s="24"/>
      <c r="H14" s="24"/>
      <c r="I14" s="24"/>
      <c r="J14" s="24"/>
      <c r="K14" s="24"/>
    </row>
    <row r="15" spans="1:11" ht="12.75">
      <c r="A15" s="175"/>
      <c r="B15" s="175"/>
      <c r="C15" s="175"/>
      <c r="D15" s="175"/>
      <c r="E15" s="175"/>
      <c r="F15" s="175"/>
      <c r="G15" s="24"/>
      <c r="H15" s="24"/>
      <c r="I15" s="24"/>
      <c r="J15" s="24"/>
      <c r="K15" s="24"/>
    </row>
    <row r="16" spans="1:11" ht="12.75">
      <c r="A16" s="175"/>
      <c r="B16" s="175"/>
      <c r="C16" s="175"/>
      <c r="D16" s="175"/>
      <c r="E16" s="175"/>
      <c r="F16" s="175"/>
      <c r="G16" s="24"/>
      <c r="H16" s="24"/>
      <c r="I16" s="24"/>
      <c r="J16" s="24"/>
      <c r="K16" s="24"/>
    </row>
    <row r="17" spans="1:11" ht="12.75">
      <c r="A17" s="175"/>
      <c r="B17" s="175"/>
      <c r="C17" s="175"/>
      <c r="D17" s="175"/>
      <c r="E17" s="175"/>
      <c r="F17" s="175"/>
      <c r="G17" s="24"/>
      <c r="H17" s="24"/>
      <c r="I17" s="24"/>
      <c r="J17" s="24"/>
      <c r="K17" s="24"/>
    </row>
    <row r="18" spans="1:11" ht="12.75">
      <c r="A18" s="175"/>
      <c r="B18" s="175"/>
      <c r="C18" s="175"/>
      <c r="D18" s="175"/>
      <c r="E18" s="175"/>
      <c r="F18" s="175"/>
      <c r="G18" s="24"/>
      <c r="H18" s="24"/>
      <c r="I18" s="24"/>
      <c r="J18" s="24"/>
      <c r="K18" s="24"/>
    </row>
    <row r="19" spans="1:11" ht="12.75">
      <c r="A19" s="175"/>
      <c r="B19" s="175"/>
      <c r="C19" s="175"/>
      <c r="D19" s="175"/>
      <c r="E19" s="175"/>
      <c r="F19" s="175"/>
      <c r="G19" s="24"/>
      <c r="H19" s="24"/>
      <c r="I19" s="24"/>
      <c r="J19" s="24"/>
      <c r="K19" s="24"/>
    </row>
    <row r="20" spans="1:11" ht="12.75">
      <c r="A20" s="175"/>
      <c r="B20" s="175"/>
      <c r="C20" s="175"/>
      <c r="D20" s="175"/>
      <c r="E20" s="175"/>
      <c r="F20" s="175"/>
      <c r="G20" s="24"/>
      <c r="H20" s="24"/>
      <c r="I20" s="24"/>
      <c r="J20" s="24"/>
      <c r="K20" s="24"/>
    </row>
    <row r="21" spans="1:17" ht="12.75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</row>
    <row r="22" spans="1:17" ht="12.75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</row>
    <row r="23" spans="1:17" ht="12.75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</row>
    <row r="24" spans="1:17" ht="12.75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</row>
    <row r="25" spans="1:11" ht="12.75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</row>
    <row r="26" spans="1:11" ht="12.75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</row>
    <row r="27" spans="1:11" ht="12.75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</row>
    <row r="28" spans="1:11" ht="12.75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</row>
    <row r="29" spans="1:11" ht="12.75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</row>
    <row r="30" spans="1:11" ht="12.75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</row>
    <row r="31" spans="1:11" ht="12.75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</row>
    <row r="32" spans="1:11" ht="12.75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</row>
    <row r="33" spans="1:11" ht="12.75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</row>
    <row r="34" spans="1:11" ht="12.75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</row>
    <row r="35" spans="1:11" ht="12.75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</row>
    <row r="36" spans="1:14" ht="12.75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</row>
    <row r="37" spans="1:14" ht="12.75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</row>
    <row r="38" spans="1:14" ht="12.75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</sheetData>
  <mergeCells count="2">
    <mergeCell ref="G4:J6"/>
    <mergeCell ref="A1:F1"/>
  </mergeCells>
  <printOptions/>
  <pageMargins left="0.95" right="0.3937007874015748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/>
  <dimension ref="A1:H30"/>
  <sheetViews>
    <sheetView workbookViewId="0" topLeftCell="A7">
      <selection activeCell="H1" sqref="H1"/>
    </sheetView>
  </sheetViews>
  <sheetFormatPr defaultColWidth="9.140625" defaultRowHeight="12.75"/>
  <cols>
    <col min="1" max="1" width="75.8515625" style="0" customWidth="1"/>
    <col min="2" max="2" width="12.140625" style="0" customWidth="1"/>
    <col min="3" max="3" width="11.8515625" style="0" customWidth="1"/>
    <col min="6" max="6" width="11.140625" style="0" customWidth="1"/>
  </cols>
  <sheetData>
    <row r="1" spans="1:8" ht="24" customHeight="1">
      <c r="A1" s="266" t="s">
        <v>351</v>
      </c>
      <c r="B1" s="266"/>
      <c r="C1" s="266"/>
      <c r="D1" s="178"/>
      <c r="E1" s="178"/>
      <c r="F1" s="178"/>
      <c r="G1" s="24"/>
      <c r="H1" s="24"/>
    </row>
    <row r="2" spans="1:8" ht="30.75" customHeight="1">
      <c r="A2" s="198" t="s">
        <v>350</v>
      </c>
      <c r="B2" s="214" t="s">
        <v>302</v>
      </c>
      <c r="C2" s="214" t="s">
        <v>303</v>
      </c>
      <c r="D2" s="173"/>
      <c r="E2" s="175"/>
      <c r="F2" s="175"/>
      <c r="G2" s="24"/>
      <c r="H2" s="24"/>
    </row>
    <row r="3" spans="1:8" ht="12.75">
      <c r="A3" s="176">
        <v>1</v>
      </c>
      <c r="B3" s="176">
        <v>2</v>
      </c>
      <c r="C3" s="176">
        <v>3</v>
      </c>
      <c r="D3" s="173"/>
      <c r="E3" s="175"/>
      <c r="F3" s="175"/>
      <c r="G3" s="24"/>
      <c r="H3" s="24"/>
    </row>
    <row r="4" spans="1:8" ht="22.5" customHeight="1">
      <c r="A4" s="199" t="s">
        <v>352</v>
      </c>
      <c r="B4" s="215">
        <f>Пассив!H16</f>
        <v>0</v>
      </c>
      <c r="C4" s="215">
        <f>Пассив!I16</f>
        <v>0</v>
      </c>
      <c r="D4" s="173"/>
      <c r="E4" s="175"/>
      <c r="F4" s="175"/>
      <c r="G4" s="24"/>
      <c r="H4" s="24"/>
    </row>
    <row r="5" spans="1:8" ht="15.75">
      <c r="A5" s="199" t="s">
        <v>353</v>
      </c>
      <c r="B5" s="215">
        <f>Актив!N36</f>
        <v>0</v>
      </c>
      <c r="C5" s="215">
        <f>Актив!Q36</f>
        <v>0</v>
      </c>
      <c r="D5" s="173"/>
      <c r="E5" s="175"/>
      <c r="F5" s="175"/>
      <c r="G5" s="24"/>
      <c r="H5" s="24"/>
    </row>
    <row r="6" spans="1:8" ht="15.75">
      <c r="A6" s="199" t="s">
        <v>354</v>
      </c>
      <c r="B6" s="215">
        <f>B4-B5</f>
        <v>0</v>
      </c>
      <c r="C6" s="215">
        <f>C4-C5</f>
        <v>0</v>
      </c>
      <c r="D6" s="173"/>
      <c r="E6" s="175"/>
      <c r="F6" s="175"/>
      <c r="G6" s="24"/>
      <c r="H6" s="24"/>
    </row>
    <row r="7" spans="1:8" ht="15.75">
      <c r="A7" s="199" t="s">
        <v>355</v>
      </c>
      <c r="B7" s="215">
        <f>Пассив!H21</f>
        <v>0</v>
      </c>
      <c r="C7" s="215">
        <f>Пассив!I21</f>
        <v>0</v>
      </c>
      <c r="D7" s="173"/>
      <c r="E7" s="175"/>
      <c r="F7" s="175"/>
      <c r="G7" s="24"/>
      <c r="H7" s="24"/>
    </row>
    <row r="8" spans="1:8" ht="31.5">
      <c r="A8" s="199" t="s">
        <v>356</v>
      </c>
      <c r="B8" s="215">
        <f>B6+B7</f>
        <v>0</v>
      </c>
      <c r="C8" s="215">
        <f>C6+C7</f>
        <v>0</v>
      </c>
      <c r="D8" s="173"/>
      <c r="E8" s="175"/>
      <c r="F8" s="175"/>
      <c r="G8" s="24"/>
      <c r="H8" s="24"/>
    </row>
    <row r="9" spans="1:8" ht="15.75">
      <c r="A9" s="199" t="s">
        <v>357</v>
      </c>
      <c r="B9" s="215">
        <f>Пассив!H23</f>
        <v>0</v>
      </c>
      <c r="C9" s="215">
        <f>Пассив!I23</f>
        <v>0</v>
      </c>
      <c r="D9" s="173"/>
      <c r="E9" s="175"/>
      <c r="F9" s="175"/>
      <c r="G9" s="24"/>
      <c r="H9" s="24"/>
    </row>
    <row r="10" spans="1:8" ht="15.75">
      <c r="A10" s="199" t="s">
        <v>358</v>
      </c>
      <c r="B10" s="215">
        <f>B8+B9</f>
        <v>0</v>
      </c>
      <c r="C10" s="215">
        <f>C8+C9</f>
        <v>0</v>
      </c>
      <c r="D10" s="173"/>
      <c r="E10" s="175"/>
      <c r="F10" s="175"/>
      <c r="G10" s="24"/>
      <c r="H10" s="24"/>
    </row>
    <row r="11" spans="1:8" ht="15.75">
      <c r="A11" s="199" t="s">
        <v>359</v>
      </c>
      <c r="B11" s="215">
        <f>Актив!N38</f>
        <v>0</v>
      </c>
      <c r="C11" s="215">
        <f>Актив!Q38</f>
        <v>0</v>
      </c>
      <c r="D11" s="173"/>
      <c r="E11" s="175"/>
      <c r="F11" s="175"/>
      <c r="G11" s="24"/>
      <c r="H11" s="24"/>
    </row>
    <row r="12" spans="1:8" ht="21.75" customHeight="1">
      <c r="A12" s="199" t="s">
        <v>360</v>
      </c>
      <c r="B12" s="215">
        <f>B6-B11</f>
        <v>0</v>
      </c>
      <c r="C12" s="215">
        <f>C6-C11</f>
        <v>0</v>
      </c>
      <c r="D12" s="173"/>
      <c r="E12" s="175"/>
      <c r="F12" s="175"/>
      <c r="G12" s="24"/>
      <c r="H12" s="24"/>
    </row>
    <row r="13" spans="1:8" ht="36.75" customHeight="1">
      <c r="A13" s="199" t="s">
        <v>361</v>
      </c>
      <c r="B13" s="215">
        <f>B8-B11</f>
        <v>0</v>
      </c>
      <c r="C13" s="215">
        <f>C8-C11</f>
        <v>0</v>
      </c>
      <c r="D13" s="173"/>
      <c r="E13" s="175"/>
      <c r="F13" s="175"/>
      <c r="G13" s="24"/>
      <c r="H13" s="24"/>
    </row>
    <row r="14" spans="1:8" ht="31.5">
      <c r="A14" s="199" t="s">
        <v>362</v>
      </c>
      <c r="B14" s="215">
        <f>B10-B11</f>
        <v>0</v>
      </c>
      <c r="C14" s="215">
        <f>C10-C11</f>
        <v>0</v>
      </c>
      <c r="D14" s="175"/>
      <c r="E14" s="175"/>
      <c r="F14" s="175"/>
      <c r="G14" s="24"/>
      <c r="H14" s="24"/>
    </row>
    <row r="15" spans="1:8" ht="12.75">
      <c r="A15" s="175"/>
      <c r="B15" s="175"/>
      <c r="C15" s="175"/>
      <c r="D15" s="175"/>
      <c r="E15" s="175"/>
      <c r="F15" s="175"/>
      <c r="G15" s="24"/>
      <c r="H15" s="24"/>
    </row>
    <row r="16" spans="1:8" ht="30.75" customHeight="1">
      <c r="A16" s="267" t="s">
        <v>363</v>
      </c>
      <c r="B16" s="290"/>
      <c r="C16" s="290"/>
      <c r="D16" s="290"/>
      <c r="E16" s="290"/>
      <c r="F16" s="290"/>
      <c r="G16" s="24"/>
      <c r="H16" s="24"/>
    </row>
    <row r="17" spans="1:8" ht="12.75">
      <c r="A17" s="175"/>
      <c r="B17" s="175"/>
      <c r="C17" s="175"/>
      <c r="D17" s="175"/>
      <c r="E17" s="175"/>
      <c r="F17" s="175"/>
      <c r="G17" s="24"/>
      <c r="H17" s="24"/>
    </row>
    <row r="18" spans="1:8" s="177" customFormat="1" ht="12.75" customHeight="1">
      <c r="A18" s="288" t="s">
        <v>365</v>
      </c>
      <c r="B18" s="289"/>
      <c r="C18" s="289"/>
      <c r="D18" s="289"/>
      <c r="E18" s="289"/>
      <c r="F18" s="289"/>
      <c r="G18" s="24"/>
      <c r="H18" s="24"/>
    </row>
    <row r="19" spans="1:8" ht="15" customHeight="1">
      <c r="A19" s="288" t="s">
        <v>366</v>
      </c>
      <c r="B19" s="289"/>
      <c r="C19" s="289"/>
      <c r="D19" s="289"/>
      <c r="E19" s="289"/>
      <c r="F19" s="289"/>
      <c r="G19" s="24"/>
      <c r="H19" s="24"/>
    </row>
    <row r="20" spans="1:8" ht="44.25" customHeight="1">
      <c r="A20" s="288" t="s">
        <v>367</v>
      </c>
      <c r="B20" s="289"/>
      <c r="C20" s="289"/>
      <c r="D20" s="289"/>
      <c r="E20" s="289"/>
      <c r="F20" s="289"/>
      <c r="G20" s="24"/>
      <c r="H20" s="24"/>
    </row>
    <row r="21" spans="1:8" ht="45" customHeight="1">
      <c r="A21" s="288" t="s">
        <v>368</v>
      </c>
      <c r="B21" s="289"/>
      <c r="C21" s="289"/>
      <c r="D21" s="289"/>
      <c r="E21" s="289"/>
      <c r="F21" s="289"/>
      <c r="G21" s="24"/>
      <c r="H21" s="24"/>
    </row>
    <row r="22" spans="1:8" ht="12.75">
      <c r="A22" s="175"/>
      <c r="B22" s="175"/>
      <c r="C22" s="175"/>
      <c r="D22" s="175"/>
      <c r="E22" s="175"/>
      <c r="F22" s="175"/>
      <c r="G22" s="24"/>
      <c r="H22" s="24"/>
    </row>
    <row r="23" spans="1:8" ht="12.75">
      <c r="A23" s="175"/>
      <c r="B23" s="175"/>
      <c r="C23" s="175"/>
      <c r="D23" s="175"/>
      <c r="E23" s="175"/>
      <c r="F23" s="175"/>
      <c r="G23" s="24"/>
      <c r="H23" s="24"/>
    </row>
    <row r="24" spans="1:8" ht="12.75">
      <c r="A24" s="175"/>
      <c r="B24" s="175"/>
      <c r="C24" s="175"/>
      <c r="D24" s="175"/>
      <c r="E24" s="175"/>
      <c r="F24" s="175"/>
      <c r="G24" s="24"/>
      <c r="H24" s="24"/>
    </row>
    <row r="25" spans="1:6" ht="12.75">
      <c r="A25" s="177"/>
      <c r="B25" s="177"/>
      <c r="C25" s="177"/>
      <c r="D25" s="177"/>
      <c r="E25" s="177"/>
      <c r="F25" s="177"/>
    </row>
    <row r="26" spans="1:6" ht="12.75">
      <c r="A26" s="177"/>
      <c r="B26" s="177"/>
      <c r="C26" s="177"/>
      <c r="D26" s="177"/>
      <c r="E26" s="177"/>
      <c r="F26" s="177"/>
    </row>
    <row r="27" spans="1:6" ht="12.75">
      <c r="A27" s="177"/>
      <c r="B27" s="177"/>
      <c r="C27" s="177"/>
      <c r="D27" s="177"/>
      <c r="E27" s="177"/>
      <c r="F27" s="177"/>
    </row>
    <row r="28" spans="1:6" ht="12.75">
      <c r="A28" s="177"/>
      <c r="B28" s="177"/>
      <c r="C28" s="177"/>
      <c r="D28" s="177"/>
      <c r="E28" s="177"/>
      <c r="F28" s="177"/>
    </row>
    <row r="29" spans="1:6" ht="12.75">
      <c r="A29" s="177"/>
      <c r="B29" s="177"/>
      <c r="C29" s="177"/>
      <c r="D29" s="177"/>
      <c r="E29" s="177"/>
      <c r="F29" s="177"/>
    </row>
    <row r="30" spans="1:6" ht="12.75">
      <c r="A30" s="177"/>
      <c r="B30" s="177"/>
      <c r="C30" s="177"/>
      <c r="D30" s="177"/>
      <c r="E30" s="177"/>
      <c r="F30" s="177"/>
    </row>
  </sheetData>
  <mergeCells count="6">
    <mergeCell ref="A20:F20"/>
    <mergeCell ref="A21:F21"/>
    <mergeCell ref="A16:F16"/>
    <mergeCell ref="A1:C1"/>
    <mergeCell ref="A18:F18"/>
    <mergeCell ref="A19:F19"/>
  </mergeCells>
  <printOptions/>
  <pageMargins left="1.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A1:AA84"/>
  <sheetViews>
    <sheetView tabSelected="1" workbookViewId="0" topLeftCell="A1">
      <selection activeCell="AA1" sqref="AA1"/>
    </sheetView>
  </sheetViews>
  <sheetFormatPr defaultColWidth="9.140625" defaultRowHeight="12.75"/>
  <cols>
    <col min="1" max="1" width="1.8515625" style="0" customWidth="1"/>
    <col min="2" max="2" width="4.7109375" style="0" customWidth="1"/>
    <col min="3" max="3" width="3.7109375" style="0" customWidth="1"/>
    <col min="4" max="4" width="5.00390625" style="0" customWidth="1"/>
    <col min="5" max="5" width="5.57421875" style="0" customWidth="1"/>
    <col min="6" max="6" width="3.7109375" style="0" customWidth="1"/>
    <col min="7" max="7" width="4.140625" style="0" customWidth="1"/>
    <col min="8" max="8" width="3.8515625" style="0" customWidth="1"/>
    <col min="9" max="9" width="3.57421875" style="0" customWidth="1"/>
    <col min="10" max="10" width="3.7109375" style="0" customWidth="1"/>
    <col min="11" max="11" width="5.00390625" style="0" customWidth="1"/>
    <col min="12" max="12" width="7.140625" style="0" customWidth="1"/>
    <col min="13" max="13" width="9.57421875" style="0" customWidth="1"/>
    <col min="14" max="14" width="9.8515625" style="0" customWidth="1"/>
    <col min="15" max="15" width="2.57421875" style="0" customWidth="1"/>
    <col min="16" max="16" width="7.7109375" style="0" customWidth="1"/>
    <col min="17" max="17" width="4.140625" style="0" customWidth="1"/>
    <col min="18" max="18" width="4.421875" style="0" customWidth="1"/>
    <col min="19" max="19" width="12.28125" style="0" customWidth="1"/>
    <col min="20" max="20" width="3.140625" style="0" customWidth="1"/>
    <col min="21" max="21" width="2.140625" style="0" customWidth="1"/>
    <col min="22" max="22" width="5.8515625" style="0" customWidth="1"/>
    <col min="23" max="23" width="2.140625" style="0" customWidth="1"/>
    <col min="24" max="24" width="3.00390625" style="0" customWidth="1"/>
    <col min="25" max="25" width="4.7109375" style="0" customWidth="1"/>
  </cols>
  <sheetData>
    <row r="1" spans="1:27" ht="12.75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24"/>
    </row>
    <row r="2" spans="1:27" ht="43.5" customHeight="1">
      <c r="A2" s="175"/>
      <c r="B2" s="1"/>
      <c r="C2" s="1"/>
      <c r="D2" s="1"/>
      <c r="E2" s="1"/>
      <c r="F2" s="1"/>
      <c r="G2" s="1"/>
      <c r="H2" s="1"/>
      <c r="I2" s="1"/>
      <c r="J2" s="1"/>
      <c r="K2" s="4"/>
      <c r="L2" s="5"/>
      <c r="M2" s="5"/>
      <c r="N2" s="3" t="s">
        <v>218</v>
      </c>
      <c r="O2" s="3"/>
      <c r="P2" s="5"/>
      <c r="Q2" s="4"/>
      <c r="R2" s="1"/>
      <c r="S2" s="115"/>
      <c r="T2" s="291" t="s">
        <v>219</v>
      </c>
      <c r="U2" s="291"/>
      <c r="V2" s="291"/>
      <c r="W2" s="291"/>
      <c r="X2" s="291"/>
      <c r="Y2" s="291"/>
      <c r="Z2" s="175"/>
      <c r="AA2" s="24"/>
    </row>
    <row r="3" spans="1:27" ht="15.75">
      <c r="A3" s="175"/>
      <c r="B3" s="1"/>
      <c r="C3" s="1"/>
      <c r="D3" s="1"/>
      <c r="E3" s="1"/>
      <c r="F3" s="1"/>
      <c r="G3" s="1"/>
      <c r="H3" s="1"/>
      <c r="I3" s="1"/>
      <c r="J3" s="1"/>
      <c r="K3" s="4"/>
      <c r="L3" s="5"/>
      <c r="M3" s="5"/>
      <c r="N3" s="3"/>
      <c r="O3" s="3"/>
      <c r="P3" s="5"/>
      <c r="Q3" s="4"/>
      <c r="R3" s="1"/>
      <c r="S3" s="1"/>
      <c r="T3" s="1"/>
      <c r="U3" s="1"/>
      <c r="V3" s="1"/>
      <c r="W3" s="1"/>
      <c r="X3" s="1"/>
      <c r="Y3" s="1"/>
      <c r="Z3" s="175"/>
      <c r="AA3" s="24"/>
    </row>
    <row r="4" spans="1:27" ht="15.75">
      <c r="A4" s="175"/>
      <c r="B4" s="1"/>
      <c r="C4" s="1"/>
      <c r="D4" s="1"/>
      <c r="E4" s="1"/>
      <c r="F4" s="1"/>
      <c r="G4" s="1"/>
      <c r="H4" s="1"/>
      <c r="I4" s="1"/>
      <c r="J4" s="1"/>
      <c r="K4" s="7" t="s">
        <v>220</v>
      </c>
      <c r="L4" s="292"/>
      <c r="M4" s="292"/>
      <c r="N4" s="292"/>
      <c r="O4" s="292"/>
      <c r="P4" s="292"/>
      <c r="Q4" s="293"/>
      <c r="R4" s="268"/>
      <c r="S4" s="8" t="s">
        <v>221</v>
      </c>
      <c r="T4" s="1"/>
      <c r="U4" s="1"/>
      <c r="V4" s="1"/>
      <c r="W4" s="1"/>
      <c r="X4" s="1"/>
      <c r="Y4" s="1"/>
      <c r="Z4" s="175"/>
      <c r="AA4" s="24"/>
    </row>
    <row r="5" spans="1:27" ht="12.75">
      <c r="A5" s="17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 t="s">
        <v>222</v>
      </c>
      <c r="S5" s="1"/>
      <c r="T5" s="1"/>
      <c r="U5" s="1"/>
      <c r="V5" s="294" t="s">
        <v>51</v>
      </c>
      <c r="W5" s="295"/>
      <c r="X5" s="295"/>
      <c r="Y5" s="296"/>
      <c r="Z5" s="175"/>
      <c r="AA5" s="24"/>
    </row>
    <row r="6" spans="1:27" ht="12.75">
      <c r="A6" s="17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 t="s">
        <v>223</v>
      </c>
      <c r="V6" s="297" t="s">
        <v>224</v>
      </c>
      <c r="W6" s="298"/>
      <c r="X6" s="298"/>
      <c r="Y6" s="299"/>
      <c r="Z6" s="175"/>
      <c r="AA6" s="24"/>
    </row>
    <row r="7" spans="1:27" ht="14.25">
      <c r="A7" s="175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16"/>
      <c r="U7" s="117" t="s">
        <v>225</v>
      </c>
      <c r="V7" s="118">
        <v>0</v>
      </c>
      <c r="W7" s="297">
        <v>0</v>
      </c>
      <c r="X7" s="299"/>
      <c r="Y7" s="119">
        <v>0</v>
      </c>
      <c r="Z7" s="175"/>
      <c r="AA7" s="24"/>
    </row>
    <row r="8" spans="1:27" ht="14.25">
      <c r="A8" s="175"/>
      <c r="B8" s="120" t="s">
        <v>56</v>
      </c>
      <c r="C8" s="120"/>
      <c r="D8" s="120"/>
      <c r="E8" s="121"/>
      <c r="F8" s="300" t="s">
        <v>52</v>
      </c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120"/>
      <c r="T8" s="116"/>
      <c r="U8" s="117" t="s">
        <v>57</v>
      </c>
      <c r="V8" s="301" t="s">
        <v>52</v>
      </c>
      <c r="W8" s="298"/>
      <c r="X8" s="298"/>
      <c r="Y8" s="299"/>
      <c r="Z8" s="175"/>
      <c r="AA8" s="24"/>
    </row>
    <row r="9" spans="1:27" ht="14.25">
      <c r="A9" s="175"/>
      <c r="B9" s="120" t="s">
        <v>226</v>
      </c>
      <c r="C9" s="120"/>
      <c r="D9" s="120"/>
      <c r="E9" s="121"/>
      <c r="F9" s="123"/>
      <c r="G9" s="123"/>
      <c r="H9" s="123"/>
      <c r="I9" s="123"/>
      <c r="J9" s="123"/>
      <c r="K9" s="123"/>
      <c r="L9" s="123"/>
      <c r="M9" s="122"/>
      <c r="N9" s="122"/>
      <c r="O9" s="122"/>
      <c r="P9" s="122"/>
      <c r="Q9" s="122"/>
      <c r="R9" s="122"/>
      <c r="S9" s="120"/>
      <c r="T9" s="116"/>
      <c r="U9" s="117" t="s">
        <v>59</v>
      </c>
      <c r="V9" s="301" t="s">
        <v>52</v>
      </c>
      <c r="W9" s="298"/>
      <c r="X9" s="298"/>
      <c r="Y9" s="299"/>
      <c r="Z9" s="175"/>
      <c r="AA9" s="24"/>
    </row>
    <row r="10" spans="1:27" ht="14.25">
      <c r="A10" s="175"/>
      <c r="B10" s="120" t="s">
        <v>60</v>
      </c>
      <c r="C10" s="120"/>
      <c r="D10" s="120"/>
      <c r="E10" s="120"/>
      <c r="F10" s="124"/>
      <c r="G10" s="300" t="s">
        <v>52</v>
      </c>
      <c r="H10" s="300"/>
      <c r="I10" s="300"/>
      <c r="J10" s="300"/>
      <c r="K10" s="300"/>
      <c r="L10" s="300"/>
      <c r="M10" s="298"/>
      <c r="N10" s="298"/>
      <c r="O10" s="298"/>
      <c r="P10" s="298"/>
      <c r="Q10" s="298"/>
      <c r="R10" s="298"/>
      <c r="S10" s="120"/>
      <c r="T10" s="116"/>
      <c r="U10" s="117" t="s">
        <v>61</v>
      </c>
      <c r="V10" s="301" t="s">
        <v>52</v>
      </c>
      <c r="W10" s="298"/>
      <c r="X10" s="298"/>
      <c r="Y10" s="299"/>
      <c r="Z10" s="175"/>
      <c r="AA10" s="24"/>
    </row>
    <row r="11" spans="1:27" ht="14.25">
      <c r="A11" s="175"/>
      <c r="B11" s="121" t="s">
        <v>62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298"/>
      <c r="O11" s="298"/>
      <c r="P11" s="298"/>
      <c r="Q11" s="298"/>
      <c r="R11" s="298"/>
      <c r="S11" s="125"/>
      <c r="T11" s="123"/>
      <c r="U11" s="116"/>
      <c r="V11" s="302" t="s">
        <v>52</v>
      </c>
      <c r="W11" s="303"/>
      <c r="X11" s="302" t="s">
        <v>52</v>
      </c>
      <c r="Y11" s="303"/>
      <c r="Z11" s="175"/>
      <c r="AA11" s="24"/>
    </row>
    <row r="12" spans="1:27" ht="14.25">
      <c r="A12" s="175"/>
      <c r="B12" s="300" t="s">
        <v>227</v>
      </c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120"/>
      <c r="T12" s="116"/>
      <c r="U12" s="117" t="s">
        <v>63</v>
      </c>
      <c r="V12" s="304"/>
      <c r="W12" s="305"/>
      <c r="X12" s="304"/>
      <c r="Y12" s="305"/>
      <c r="Z12" s="175"/>
      <c r="AA12" s="24"/>
    </row>
    <row r="13" spans="1:27" ht="14.25">
      <c r="A13" s="175"/>
      <c r="B13" s="120" t="s">
        <v>64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1"/>
      <c r="N13" s="121"/>
      <c r="O13" s="124"/>
      <c r="P13" s="126"/>
      <c r="Q13" s="126"/>
      <c r="R13" s="126"/>
      <c r="S13" s="120"/>
      <c r="T13" s="116"/>
      <c r="U13" s="117" t="s">
        <v>65</v>
      </c>
      <c r="V13" s="297" t="s">
        <v>66</v>
      </c>
      <c r="W13" s="298"/>
      <c r="X13" s="298"/>
      <c r="Y13" s="299"/>
      <c r="Z13" s="175"/>
      <c r="AA13" s="24"/>
    </row>
    <row r="14" spans="1:27" ht="13.5" thickBot="1">
      <c r="A14" s="17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75"/>
      <c r="AA14" s="24"/>
    </row>
    <row r="15" spans="1:27" ht="15" customHeight="1">
      <c r="A15" s="175"/>
      <c r="B15" s="306" t="s">
        <v>228</v>
      </c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8"/>
      <c r="Q15" s="309" t="s">
        <v>229</v>
      </c>
      <c r="R15" s="310"/>
      <c r="S15" s="311"/>
      <c r="T15" s="315" t="s">
        <v>230</v>
      </c>
      <c r="U15" s="316"/>
      <c r="V15" s="316"/>
      <c r="W15" s="316"/>
      <c r="X15" s="316"/>
      <c r="Y15" s="317"/>
      <c r="Z15" s="175"/>
      <c r="AA15" s="24"/>
    </row>
    <row r="16" spans="1:27" ht="21.75" customHeight="1" thickBot="1">
      <c r="A16" s="175"/>
      <c r="B16" s="321" t="s">
        <v>231</v>
      </c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3"/>
      <c r="O16" s="318" t="s">
        <v>128</v>
      </c>
      <c r="P16" s="324"/>
      <c r="Q16" s="312"/>
      <c r="R16" s="313"/>
      <c r="S16" s="314"/>
      <c r="T16" s="318"/>
      <c r="U16" s="319"/>
      <c r="V16" s="319"/>
      <c r="W16" s="319"/>
      <c r="X16" s="319"/>
      <c r="Y16" s="320"/>
      <c r="Z16" s="175"/>
      <c r="AA16" s="24"/>
    </row>
    <row r="17" spans="1:27" ht="13.5" thickBot="1">
      <c r="A17" s="175"/>
      <c r="B17" s="325" t="s">
        <v>232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7"/>
      <c r="O17" s="328" t="s">
        <v>233</v>
      </c>
      <c r="P17" s="329"/>
      <c r="Q17" s="330" t="s">
        <v>234</v>
      </c>
      <c r="R17" s="328"/>
      <c r="S17" s="329"/>
      <c r="T17" s="330" t="s">
        <v>235</v>
      </c>
      <c r="U17" s="328"/>
      <c r="V17" s="328"/>
      <c r="W17" s="328"/>
      <c r="X17" s="328"/>
      <c r="Y17" s="331"/>
      <c r="Z17" s="175"/>
      <c r="AA17" s="24"/>
    </row>
    <row r="18" spans="1:27" ht="12.75">
      <c r="A18" s="175"/>
      <c r="B18" s="332" t="s">
        <v>236</v>
      </c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4"/>
      <c r="O18" s="325"/>
      <c r="P18" s="327"/>
      <c r="Q18" s="335"/>
      <c r="R18" s="336"/>
      <c r="S18" s="337"/>
      <c r="T18" s="338"/>
      <c r="U18" s="307"/>
      <c r="V18" s="307"/>
      <c r="W18" s="307"/>
      <c r="X18" s="307"/>
      <c r="Y18" s="339"/>
      <c r="Z18" s="175"/>
      <c r="AA18" s="24"/>
    </row>
    <row r="19" spans="1:27" ht="12.75">
      <c r="A19" s="175"/>
      <c r="B19" s="340" t="s">
        <v>237</v>
      </c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2"/>
      <c r="O19" s="343" t="s">
        <v>238</v>
      </c>
      <c r="P19" s="344"/>
      <c r="Q19" s="347"/>
      <c r="R19" s="348"/>
      <c r="S19" s="349"/>
      <c r="T19" s="347"/>
      <c r="U19" s="348"/>
      <c r="V19" s="348"/>
      <c r="W19" s="348"/>
      <c r="X19" s="348"/>
      <c r="Y19" s="353"/>
      <c r="Z19" s="175"/>
      <c r="AA19" s="24"/>
    </row>
    <row r="20" spans="1:27" ht="12.75">
      <c r="A20" s="175"/>
      <c r="B20" s="127" t="s">
        <v>239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345"/>
      <c r="P20" s="346"/>
      <c r="Q20" s="350"/>
      <c r="R20" s="351"/>
      <c r="S20" s="352"/>
      <c r="T20" s="350"/>
      <c r="U20" s="351"/>
      <c r="V20" s="351"/>
      <c r="W20" s="351"/>
      <c r="X20" s="351"/>
      <c r="Y20" s="354"/>
      <c r="Z20" s="175"/>
      <c r="AA20" s="24"/>
    </row>
    <row r="21" spans="1:27" ht="12.75">
      <c r="A21" s="175"/>
      <c r="B21" s="355" t="s">
        <v>240</v>
      </c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7"/>
      <c r="O21" s="358" t="s">
        <v>241</v>
      </c>
      <c r="P21" s="359"/>
      <c r="Q21" s="360"/>
      <c r="R21" s="361"/>
      <c r="S21" s="362"/>
      <c r="T21" s="360"/>
      <c r="U21" s="361"/>
      <c r="V21" s="361"/>
      <c r="W21" s="361"/>
      <c r="X21" s="361"/>
      <c r="Y21" s="363"/>
      <c r="Z21" s="175"/>
      <c r="AA21" s="24"/>
    </row>
    <row r="22" spans="1:27" ht="12.75">
      <c r="A22" s="175"/>
      <c r="B22" s="355" t="s">
        <v>242</v>
      </c>
      <c r="C22" s="356"/>
      <c r="D22" s="356"/>
      <c r="E22" s="356"/>
      <c r="F22" s="356"/>
      <c r="G22" s="129"/>
      <c r="H22" s="129"/>
      <c r="I22" s="129"/>
      <c r="J22" s="129"/>
      <c r="K22" s="129"/>
      <c r="L22" s="129"/>
      <c r="M22" s="129"/>
      <c r="N22" s="128"/>
      <c r="O22" s="358" t="s">
        <v>243</v>
      </c>
      <c r="P22" s="359"/>
      <c r="Q22" s="360">
        <f>IF(Q19-ABS(Q21)&gt;=0,Q19-ABS(Q21),CONCATENATE("(",ABS(Q19-ABS(Q21)),")"))</f>
        <v>0</v>
      </c>
      <c r="R22" s="361"/>
      <c r="S22" s="362"/>
      <c r="T22" s="360">
        <f>IF(T19-ABS(T21)&gt;=0,T19-ABS(T21),CONCATENATE("(",ABS(T19-ABS(T21)),")"))</f>
        <v>0</v>
      </c>
      <c r="U22" s="361"/>
      <c r="V22" s="361"/>
      <c r="W22" s="361"/>
      <c r="X22" s="361"/>
      <c r="Y22" s="363"/>
      <c r="Z22" s="175"/>
      <c r="AA22" s="24"/>
    </row>
    <row r="23" spans="1:27" ht="12.75">
      <c r="A23" s="175"/>
      <c r="B23" s="355" t="s">
        <v>244</v>
      </c>
      <c r="C23" s="356"/>
      <c r="D23" s="356"/>
      <c r="E23" s="356"/>
      <c r="F23" s="356"/>
      <c r="G23" s="128"/>
      <c r="H23" s="128"/>
      <c r="I23" s="128"/>
      <c r="J23" s="128"/>
      <c r="K23" s="128"/>
      <c r="L23" s="128"/>
      <c r="M23" s="128"/>
      <c r="N23" s="129"/>
      <c r="O23" s="358" t="s">
        <v>245</v>
      </c>
      <c r="P23" s="359"/>
      <c r="Q23" s="360"/>
      <c r="R23" s="361"/>
      <c r="S23" s="362"/>
      <c r="T23" s="360"/>
      <c r="U23" s="361"/>
      <c r="V23" s="361"/>
      <c r="W23" s="361"/>
      <c r="X23" s="361"/>
      <c r="Y23" s="363"/>
      <c r="Z23" s="175"/>
      <c r="AA23" s="24"/>
    </row>
    <row r="24" spans="1:27" ht="12.75">
      <c r="A24" s="175"/>
      <c r="B24" s="355" t="s">
        <v>246</v>
      </c>
      <c r="C24" s="356"/>
      <c r="D24" s="356"/>
      <c r="E24" s="356"/>
      <c r="F24" s="356"/>
      <c r="G24" s="129"/>
      <c r="H24" s="129"/>
      <c r="I24" s="129"/>
      <c r="J24" s="129"/>
      <c r="K24" s="129"/>
      <c r="L24" s="129"/>
      <c r="M24" s="129"/>
      <c r="N24" s="128"/>
      <c r="O24" s="358" t="s">
        <v>247</v>
      </c>
      <c r="P24" s="359"/>
      <c r="Q24" s="360"/>
      <c r="R24" s="361"/>
      <c r="S24" s="362"/>
      <c r="T24" s="360"/>
      <c r="U24" s="361"/>
      <c r="V24" s="361"/>
      <c r="W24" s="361"/>
      <c r="X24" s="361"/>
      <c r="Y24" s="363"/>
      <c r="Z24" s="175"/>
      <c r="AA24" s="24"/>
    </row>
    <row r="25" spans="1:27" ht="12.75">
      <c r="A25" s="175"/>
      <c r="B25" s="127" t="s">
        <v>248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9"/>
      <c r="O25" s="358" t="s">
        <v>249</v>
      </c>
      <c r="P25" s="359"/>
      <c r="Q25" s="360">
        <f>IF((Q19-ABS(Q21)-ABS(Q23)-ABS(Q24))&gt;=0,Q19-ABS(Q21)-ABS(Q23)-ABS(Q24),CONCATENATE("(",ABS(Q19-ABS(Q21)-ABS(Q23)-ABS(Q24)),")"))</f>
        <v>0</v>
      </c>
      <c r="R25" s="361"/>
      <c r="S25" s="362"/>
      <c r="T25" s="364">
        <f>IF((T19-ABS(T21)-ABS(T23)-ABS(T24))&gt;=0,T19-ABS(T21)-ABS(T23)-ABS(T24),CONCATENATE("(",ABS(T19-ABS(T21)-ABS(T23)-ABS(T24)),")"))</f>
        <v>0</v>
      </c>
      <c r="U25" s="365"/>
      <c r="V25" s="365"/>
      <c r="W25" s="365"/>
      <c r="X25" s="365"/>
      <c r="Y25" s="366"/>
      <c r="Z25" s="175"/>
      <c r="AA25" s="24"/>
    </row>
    <row r="26" spans="1:27" ht="12.75">
      <c r="A26" s="175"/>
      <c r="B26" s="367" t="s">
        <v>250</v>
      </c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9"/>
      <c r="O26" s="358"/>
      <c r="P26" s="359"/>
      <c r="Q26" s="360"/>
      <c r="R26" s="361"/>
      <c r="S26" s="362"/>
      <c r="T26" s="360"/>
      <c r="U26" s="361"/>
      <c r="V26" s="361"/>
      <c r="W26" s="361"/>
      <c r="X26" s="361"/>
      <c r="Y26" s="363"/>
      <c r="Z26" s="175"/>
      <c r="AA26" s="24"/>
    </row>
    <row r="27" spans="1:27" ht="12.75">
      <c r="A27" s="175"/>
      <c r="B27" s="355" t="s">
        <v>251</v>
      </c>
      <c r="C27" s="356"/>
      <c r="D27" s="356"/>
      <c r="E27" s="356"/>
      <c r="F27" s="356"/>
      <c r="G27" s="128"/>
      <c r="H27" s="128"/>
      <c r="I27" s="128"/>
      <c r="J27" s="128"/>
      <c r="K27" s="128"/>
      <c r="L27" s="128"/>
      <c r="M27" s="128"/>
      <c r="N27" s="129"/>
      <c r="O27" s="358" t="s">
        <v>252</v>
      </c>
      <c r="P27" s="359"/>
      <c r="Q27" s="360"/>
      <c r="R27" s="361"/>
      <c r="S27" s="362"/>
      <c r="T27" s="360"/>
      <c r="U27" s="361"/>
      <c r="V27" s="361"/>
      <c r="W27" s="361"/>
      <c r="X27" s="361"/>
      <c r="Y27" s="363"/>
      <c r="Z27" s="175"/>
      <c r="AA27" s="24"/>
    </row>
    <row r="28" spans="1:27" ht="12.75">
      <c r="A28" s="175"/>
      <c r="B28" s="355" t="s">
        <v>253</v>
      </c>
      <c r="C28" s="356"/>
      <c r="D28" s="356"/>
      <c r="E28" s="356"/>
      <c r="F28" s="356"/>
      <c r="G28" s="129"/>
      <c r="H28" s="129"/>
      <c r="I28" s="129"/>
      <c r="J28" s="129"/>
      <c r="K28" s="129"/>
      <c r="L28" s="129"/>
      <c r="M28" s="129"/>
      <c r="N28" s="128"/>
      <c r="O28" s="358" t="s">
        <v>254</v>
      </c>
      <c r="P28" s="359"/>
      <c r="Q28" s="360"/>
      <c r="R28" s="361"/>
      <c r="S28" s="362"/>
      <c r="T28" s="360"/>
      <c r="U28" s="361"/>
      <c r="V28" s="361"/>
      <c r="W28" s="361"/>
      <c r="X28" s="361"/>
      <c r="Y28" s="363"/>
      <c r="Z28" s="175"/>
      <c r="AA28" s="24"/>
    </row>
    <row r="29" spans="1:27" ht="12.75">
      <c r="A29" s="175"/>
      <c r="B29" s="355" t="s">
        <v>255</v>
      </c>
      <c r="C29" s="356"/>
      <c r="D29" s="356"/>
      <c r="E29" s="356"/>
      <c r="F29" s="356"/>
      <c r="G29" s="356"/>
      <c r="H29" s="356"/>
      <c r="I29" s="356"/>
      <c r="J29" s="128"/>
      <c r="K29" s="128"/>
      <c r="L29" s="128"/>
      <c r="M29" s="128"/>
      <c r="N29" s="129"/>
      <c r="O29" s="358" t="s">
        <v>256</v>
      </c>
      <c r="P29" s="359"/>
      <c r="Q29" s="360"/>
      <c r="R29" s="361"/>
      <c r="S29" s="362"/>
      <c r="T29" s="360"/>
      <c r="U29" s="361"/>
      <c r="V29" s="361"/>
      <c r="W29" s="361"/>
      <c r="X29" s="361"/>
      <c r="Y29" s="363"/>
      <c r="Z29" s="175"/>
      <c r="AA29" s="24"/>
    </row>
    <row r="30" spans="1:27" ht="12.75">
      <c r="A30" s="175"/>
      <c r="B30" s="355" t="s">
        <v>257</v>
      </c>
      <c r="C30" s="356"/>
      <c r="D30" s="356"/>
      <c r="E30" s="356"/>
      <c r="F30" s="356"/>
      <c r="G30" s="356"/>
      <c r="H30" s="356"/>
      <c r="I30" s="356"/>
      <c r="J30" s="129"/>
      <c r="K30" s="129"/>
      <c r="L30" s="129"/>
      <c r="M30" s="129"/>
      <c r="N30" s="128"/>
      <c r="O30" s="358" t="s">
        <v>258</v>
      </c>
      <c r="P30" s="359"/>
      <c r="Q30" s="360"/>
      <c r="R30" s="361"/>
      <c r="S30" s="362"/>
      <c r="T30" s="360"/>
      <c r="U30" s="361"/>
      <c r="V30" s="361"/>
      <c r="W30" s="361"/>
      <c r="X30" s="361"/>
      <c r="Y30" s="363"/>
      <c r="Z30" s="175"/>
      <c r="AA30" s="24"/>
    </row>
    <row r="31" spans="1:27" ht="12.75">
      <c r="A31" s="175"/>
      <c r="B31" s="127" t="s">
        <v>259</v>
      </c>
      <c r="C31" s="128"/>
      <c r="D31" s="128"/>
      <c r="E31" s="128"/>
      <c r="F31" s="128"/>
      <c r="G31" s="128"/>
      <c r="H31" s="129"/>
      <c r="I31" s="129"/>
      <c r="J31" s="129"/>
      <c r="K31" s="129"/>
      <c r="L31" s="129"/>
      <c r="M31" s="129"/>
      <c r="N31" s="130"/>
      <c r="O31" s="358" t="s">
        <v>260</v>
      </c>
      <c r="P31" s="359"/>
      <c r="Q31" s="360"/>
      <c r="R31" s="361"/>
      <c r="S31" s="362"/>
      <c r="T31" s="360"/>
      <c r="U31" s="361"/>
      <c r="V31" s="361"/>
      <c r="W31" s="361"/>
      <c r="X31" s="361"/>
      <c r="Y31" s="363"/>
      <c r="Z31" s="175"/>
      <c r="AA31" s="24"/>
    </row>
    <row r="32" spans="1:27" ht="12.75">
      <c r="A32" s="175"/>
      <c r="B32" s="355" t="s">
        <v>261</v>
      </c>
      <c r="C32" s="356"/>
      <c r="D32" s="356"/>
      <c r="E32" s="356"/>
      <c r="F32" s="356"/>
      <c r="G32" s="356"/>
      <c r="H32" s="370"/>
      <c r="I32" s="370"/>
      <c r="J32" s="128"/>
      <c r="K32" s="128"/>
      <c r="L32" s="128"/>
      <c r="M32" s="128"/>
      <c r="N32" s="132"/>
      <c r="O32" s="358" t="s">
        <v>78</v>
      </c>
      <c r="P32" s="359"/>
      <c r="Q32" s="360"/>
      <c r="R32" s="361"/>
      <c r="S32" s="362"/>
      <c r="T32" s="360"/>
      <c r="U32" s="361"/>
      <c r="V32" s="361"/>
      <c r="W32" s="361"/>
      <c r="X32" s="361"/>
      <c r="Y32" s="363"/>
      <c r="Z32" s="175"/>
      <c r="AA32" s="24"/>
    </row>
    <row r="33" spans="1:27" ht="12.75">
      <c r="A33" s="175"/>
      <c r="B33" s="355" t="s">
        <v>262</v>
      </c>
      <c r="C33" s="356"/>
      <c r="D33" s="356"/>
      <c r="E33" s="356"/>
      <c r="F33" s="356"/>
      <c r="G33" s="356"/>
      <c r="H33" s="356"/>
      <c r="I33" s="356"/>
      <c r="J33" s="133"/>
      <c r="K33" s="133"/>
      <c r="L33" s="133"/>
      <c r="M33" s="133"/>
      <c r="N33" s="128"/>
      <c r="O33" s="358" t="s">
        <v>80</v>
      </c>
      <c r="P33" s="359"/>
      <c r="Q33" s="360"/>
      <c r="R33" s="361"/>
      <c r="S33" s="362"/>
      <c r="T33" s="360"/>
      <c r="U33" s="361"/>
      <c r="V33" s="361"/>
      <c r="W33" s="361"/>
      <c r="X33" s="361"/>
      <c r="Y33" s="363"/>
      <c r="Z33" s="175"/>
      <c r="AA33" s="24"/>
    </row>
    <row r="34" spans="1:27" ht="12.75">
      <c r="A34" s="175"/>
      <c r="B34" s="371" t="s">
        <v>263</v>
      </c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3"/>
      <c r="O34" s="358" t="s">
        <v>84</v>
      </c>
      <c r="P34" s="359"/>
      <c r="Q34" s="360">
        <f>IF((Q19-ABS(Q21)-ABS(Q23)-ABS(Q24)+Q27-ABS(Q28)+Q29+Q30-ABS(Q31)+Q32-ABS(Q33))&gt;=0,Q19-ABS(Q21)-ABS(Q23)-ABS(Q24)+Q27-ABS(Q28)+Q29+Q30-ABS(Q31)+Q32-ABS(Q33),CONCATENATE("(",ABS(Q19-ABS(Q21)-ABS(Q23)-ABS(Q24)+Q27-ABS(Q28)+Q29+Q30-ABS(Q31)+Q32-ABS(Q33)),")"))</f>
        <v>0</v>
      </c>
      <c r="R34" s="361"/>
      <c r="S34" s="362"/>
      <c r="T34" s="364">
        <f>IF((T19-ABS(T21)-ABS(T23)-ABS(T24)+T27-ABS(T28)+T29+T30-ABS(T31)+T32-ABS(T33))&gt;=0,T19-ABS(T21)-ABS(T23)-ABS(T24)+T27-ABS(T28)+T29+T30-ABS(T31)+T32-ABS(T33),CONCATENATE("(",ABS(T19-ABS(T21)-ABS(T23)-ABS(T24)+T27-ABS(T28)+T29+T30-ABS(T31)+T32-ABS(T33)),")"))</f>
        <v>0</v>
      </c>
      <c r="U34" s="365"/>
      <c r="V34" s="365"/>
      <c r="W34" s="365"/>
      <c r="X34" s="365"/>
      <c r="Y34" s="366"/>
      <c r="Z34" s="175"/>
      <c r="AA34" s="24"/>
    </row>
    <row r="35" spans="1:27" ht="12.75">
      <c r="A35" s="175"/>
      <c r="B35" s="355" t="s">
        <v>264</v>
      </c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128"/>
      <c r="O35" s="358" t="s">
        <v>265</v>
      </c>
      <c r="P35" s="359"/>
      <c r="Q35" s="360"/>
      <c r="R35" s="361"/>
      <c r="S35" s="362"/>
      <c r="T35" s="360"/>
      <c r="U35" s="361"/>
      <c r="V35" s="361"/>
      <c r="W35" s="361"/>
      <c r="X35" s="361"/>
      <c r="Y35" s="363"/>
      <c r="Z35" s="175"/>
      <c r="AA35" s="24"/>
    </row>
    <row r="36" spans="1:27" ht="12.75">
      <c r="A36" s="175"/>
      <c r="B36" s="355" t="s">
        <v>156</v>
      </c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129"/>
      <c r="O36" s="358" t="s">
        <v>266</v>
      </c>
      <c r="P36" s="359"/>
      <c r="Q36" s="360"/>
      <c r="R36" s="361"/>
      <c r="S36" s="362"/>
      <c r="T36" s="360"/>
      <c r="U36" s="361"/>
      <c r="V36" s="361"/>
      <c r="W36" s="361"/>
      <c r="X36" s="361"/>
      <c r="Y36" s="363"/>
      <c r="Z36" s="175"/>
      <c r="AA36" s="24"/>
    </row>
    <row r="37" spans="1:27" ht="12.75">
      <c r="A37" s="175"/>
      <c r="B37" s="374" t="s">
        <v>267</v>
      </c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6"/>
      <c r="O37" s="358" t="s">
        <v>88</v>
      </c>
      <c r="P37" s="359"/>
      <c r="Q37" s="360"/>
      <c r="R37" s="361"/>
      <c r="S37" s="362"/>
      <c r="T37" s="360"/>
      <c r="U37" s="361"/>
      <c r="V37" s="361"/>
      <c r="W37" s="361"/>
      <c r="X37" s="361"/>
      <c r="Y37" s="363"/>
      <c r="Z37" s="175"/>
      <c r="AA37" s="24"/>
    </row>
    <row r="38" spans="1:27" ht="12.75">
      <c r="A38" s="175"/>
      <c r="B38" s="377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9"/>
      <c r="O38" s="358"/>
      <c r="P38" s="359"/>
      <c r="Q38" s="364"/>
      <c r="R38" s="365"/>
      <c r="S38" s="380"/>
      <c r="T38" s="364"/>
      <c r="U38" s="365"/>
      <c r="V38" s="365"/>
      <c r="W38" s="365"/>
      <c r="X38" s="365"/>
      <c r="Y38" s="366"/>
      <c r="Z38" s="175"/>
      <c r="AA38" s="24"/>
    </row>
    <row r="39" spans="1:27" ht="12.75">
      <c r="A39" s="175"/>
      <c r="B39" s="196" t="s">
        <v>268</v>
      </c>
      <c r="C39" s="197"/>
      <c r="D39" s="197"/>
      <c r="E39" s="197"/>
      <c r="F39" s="197"/>
      <c r="G39" s="197"/>
      <c r="H39" s="197"/>
      <c r="I39" s="197"/>
      <c r="J39" s="128"/>
      <c r="K39" s="128"/>
      <c r="L39" s="128"/>
      <c r="M39" s="128"/>
      <c r="N39" s="129"/>
      <c r="O39" s="358" t="s">
        <v>90</v>
      </c>
      <c r="P39" s="359"/>
      <c r="Q39" s="360">
        <f>IF(VALUE(Q34)+Q35+Q36-ABS(Q37)&gt;=0,VALUE(Q34)+Q35+Q36-ABS(Q37),CONCATENATE("(",ABS(VALUE(Q34)+Q35+Q36-ABS(Q37)),")"))</f>
        <v>0</v>
      </c>
      <c r="R39" s="361"/>
      <c r="S39" s="362"/>
      <c r="T39" s="360">
        <f>IF(VALUE(T34)+T35+T36-ABS(T37)&gt;=0,VALUE(T34)+T35+T36-ABS(T37),CONCATENATE("(",ABS(VALUE(T34)+T35+T36-ABS(T37)),")"))</f>
        <v>0</v>
      </c>
      <c r="U39" s="361"/>
      <c r="V39" s="361"/>
      <c r="W39" s="361"/>
      <c r="X39" s="361"/>
      <c r="Y39" s="363"/>
      <c r="Z39" s="175"/>
      <c r="AA39" s="24"/>
    </row>
    <row r="40" spans="1:27" ht="12.75">
      <c r="A40" s="175"/>
      <c r="B40" s="355" t="s">
        <v>269</v>
      </c>
      <c r="C40" s="356"/>
      <c r="D40" s="356"/>
      <c r="E40" s="356"/>
      <c r="F40" s="356"/>
      <c r="G40" s="129"/>
      <c r="H40" s="129"/>
      <c r="I40" s="129"/>
      <c r="J40" s="129"/>
      <c r="K40" s="129"/>
      <c r="L40" s="129"/>
      <c r="M40" s="129"/>
      <c r="N40" s="128"/>
      <c r="O40" s="358"/>
      <c r="P40" s="359"/>
      <c r="Q40" s="360"/>
      <c r="R40" s="361"/>
      <c r="S40" s="362"/>
      <c r="T40" s="360"/>
      <c r="U40" s="361"/>
      <c r="V40" s="361"/>
      <c r="W40" s="361"/>
      <c r="X40" s="361"/>
      <c r="Y40" s="363"/>
      <c r="Z40" s="175"/>
      <c r="AA40" s="24"/>
    </row>
    <row r="41" spans="1:27" ht="12.75">
      <c r="A41" s="175"/>
      <c r="B41" s="381" t="s">
        <v>270</v>
      </c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3"/>
      <c r="O41" s="358" t="s">
        <v>271</v>
      </c>
      <c r="P41" s="359"/>
      <c r="Q41" s="384"/>
      <c r="R41" s="385"/>
      <c r="S41" s="386"/>
      <c r="T41" s="364"/>
      <c r="U41" s="365"/>
      <c r="V41" s="365"/>
      <c r="W41" s="365"/>
      <c r="X41" s="365"/>
      <c r="Y41" s="366"/>
      <c r="Z41" s="175"/>
      <c r="AA41" s="24"/>
    </row>
    <row r="42" spans="1:27" ht="12.75">
      <c r="A42" s="175"/>
      <c r="B42" s="374" t="s">
        <v>272</v>
      </c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129"/>
      <c r="N42" s="130"/>
      <c r="O42" s="358"/>
      <c r="P42" s="359"/>
      <c r="Q42" s="364"/>
      <c r="R42" s="365"/>
      <c r="S42" s="380"/>
      <c r="T42" s="365"/>
      <c r="U42" s="365"/>
      <c r="V42" s="365"/>
      <c r="W42" s="365"/>
      <c r="X42" s="365"/>
      <c r="Y42" s="366"/>
      <c r="Z42" s="175"/>
      <c r="AA42" s="24"/>
    </row>
    <row r="43" spans="1:27" ht="13.5" thickBot="1">
      <c r="A43" s="175"/>
      <c r="B43" s="134" t="s">
        <v>273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6"/>
      <c r="O43" s="358"/>
      <c r="P43" s="359"/>
      <c r="Q43" s="312"/>
      <c r="R43" s="313"/>
      <c r="S43" s="314"/>
      <c r="T43" s="313"/>
      <c r="U43" s="313"/>
      <c r="V43" s="313"/>
      <c r="W43" s="313"/>
      <c r="X43" s="313"/>
      <c r="Y43" s="387"/>
      <c r="Z43" s="175"/>
      <c r="AA43" s="24"/>
    </row>
    <row r="44" spans="1:27" ht="15.75" thickBot="1">
      <c r="A44" s="175"/>
      <c r="B44" s="388" t="s">
        <v>274</v>
      </c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175"/>
      <c r="AA44" s="24"/>
    </row>
    <row r="45" spans="1:27" ht="27.75" customHeight="1">
      <c r="A45" s="175"/>
      <c r="B45" s="389" t="s">
        <v>228</v>
      </c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1"/>
      <c r="N45" s="392" t="s">
        <v>229</v>
      </c>
      <c r="O45" s="393"/>
      <c r="P45" s="393"/>
      <c r="Q45" s="393"/>
      <c r="R45" s="394"/>
      <c r="S45" s="395" t="s">
        <v>230</v>
      </c>
      <c r="T45" s="396"/>
      <c r="U45" s="396"/>
      <c r="V45" s="396"/>
      <c r="W45" s="396"/>
      <c r="X45" s="396"/>
      <c r="Y45" s="397"/>
      <c r="Z45" s="175"/>
      <c r="AA45" s="24"/>
    </row>
    <row r="46" spans="1:27" ht="13.5" thickBot="1">
      <c r="A46" s="175"/>
      <c r="B46" s="398" t="s">
        <v>231</v>
      </c>
      <c r="C46" s="399"/>
      <c r="D46" s="399"/>
      <c r="E46" s="399"/>
      <c r="F46" s="399"/>
      <c r="G46" s="399"/>
      <c r="H46" s="399"/>
      <c r="I46" s="399"/>
      <c r="J46" s="399"/>
      <c r="K46" s="399"/>
      <c r="L46" s="400"/>
      <c r="M46" s="137" t="s">
        <v>128</v>
      </c>
      <c r="N46" s="401" t="s">
        <v>275</v>
      </c>
      <c r="O46" s="402"/>
      <c r="P46" s="401" t="s">
        <v>276</v>
      </c>
      <c r="Q46" s="403"/>
      <c r="R46" s="402"/>
      <c r="S46" s="401" t="s">
        <v>275</v>
      </c>
      <c r="T46" s="403"/>
      <c r="U46" s="402"/>
      <c r="V46" s="401" t="s">
        <v>276</v>
      </c>
      <c r="W46" s="403"/>
      <c r="X46" s="403"/>
      <c r="Y46" s="404"/>
      <c r="Z46" s="175"/>
      <c r="AA46" s="24"/>
    </row>
    <row r="47" spans="1:27" ht="13.5" thickBot="1">
      <c r="A47" s="175"/>
      <c r="B47" s="138"/>
      <c r="C47" s="139"/>
      <c r="D47" s="139"/>
      <c r="E47" s="139"/>
      <c r="F47" s="139"/>
      <c r="G47" s="139" t="s">
        <v>232</v>
      </c>
      <c r="H47" s="131"/>
      <c r="I47" s="139"/>
      <c r="J47" s="132"/>
      <c r="K47" s="132"/>
      <c r="L47" s="140"/>
      <c r="M47" s="141" t="s">
        <v>233</v>
      </c>
      <c r="N47" s="141" t="s">
        <v>234</v>
      </c>
      <c r="O47" s="142"/>
      <c r="P47" s="143"/>
      <c r="Q47" s="143" t="s">
        <v>235</v>
      </c>
      <c r="R47" s="142"/>
      <c r="S47" s="141" t="s">
        <v>277</v>
      </c>
      <c r="T47" s="128"/>
      <c r="U47" s="142"/>
      <c r="V47" s="143"/>
      <c r="W47" s="144" t="s">
        <v>278</v>
      </c>
      <c r="X47" s="143"/>
      <c r="Y47" s="145"/>
      <c r="Z47" s="175"/>
      <c r="AA47" s="24"/>
    </row>
    <row r="48" spans="1:27" ht="12.75">
      <c r="A48" s="175"/>
      <c r="B48" s="127" t="s">
        <v>279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46"/>
      <c r="N48" s="405"/>
      <c r="O48" s="406"/>
      <c r="P48" s="405"/>
      <c r="Q48" s="409"/>
      <c r="R48" s="406"/>
      <c r="S48" s="405"/>
      <c r="T48" s="409"/>
      <c r="U48" s="406"/>
      <c r="V48" s="405"/>
      <c r="W48" s="409"/>
      <c r="X48" s="409"/>
      <c r="Y48" s="411"/>
      <c r="Z48" s="175"/>
      <c r="AA48" s="24"/>
    </row>
    <row r="49" spans="1:27" ht="12.75">
      <c r="A49" s="175"/>
      <c r="B49" s="127" t="s">
        <v>280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47"/>
      <c r="N49" s="407"/>
      <c r="O49" s="408"/>
      <c r="P49" s="407"/>
      <c r="Q49" s="410"/>
      <c r="R49" s="408"/>
      <c r="S49" s="407"/>
      <c r="T49" s="410"/>
      <c r="U49" s="408"/>
      <c r="V49" s="407"/>
      <c r="W49" s="410"/>
      <c r="X49" s="410"/>
      <c r="Y49" s="412"/>
      <c r="Z49" s="175"/>
      <c r="AA49" s="24"/>
    </row>
    <row r="50" spans="1:27" ht="12.75">
      <c r="A50" s="175"/>
      <c r="B50" s="148" t="s">
        <v>281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49"/>
      <c r="N50" s="413"/>
      <c r="O50" s="414"/>
      <c r="P50" s="413"/>
      <c r="Q50" s="415"/>
      <c r="R50" s="414"/>
      <c r="S50" s="413"/>
      <c r="T50" s="415"/>
      <c r="U50" s="414"/>
      <c r="V50" s="413"/>
      <c r="W50" s="415"/>
      <c r="X50" s="415"/>
      <c r="Y50" s="416"/>
      <c r="Z50" s="175"/>
      <c r="AA50" s="24"/>
    </row>
    <row r="51" spans="1:27" ht="12.75">
      <c r="A51" s="175"/>
      <c r="B51" s="127" t="s">
        <v>282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47"/>
      <c r="N51" s="417"/>
      <c r="O51" s="418"/>
      <c r="P51" s="417"/>
      <c r="Q51" s="419"/>
      <c r="R51" s="418"/>
      <c r="S51" s="417"/>
      <c r="T51" s="419"/>
      <c r="U51" s="418"/>
      <c r="V51" s="417"/>
      <c r="W51" s="419"/>
      <c r="X51" s="419"/>
      <c r="Y51" s="420"/>
      <c r="Z51" s="175"/>
      <c r="AA51" s="24"/>
    </row>
    <row r="52" spans="1:27" ht="12.75">
      <c r="A52" s="175"/>
      <c r="B52" s="127" t="s">
        <v>283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47"/>
      <c r="N52" s="407"/>
      <c r="O52" s="408"/>
      <c r="P52" s="407"/>
      <c r="Q52" s="410"/>
      <c r="R52" s="408"/>
      <c r="S52" s="407"/>
      <c r="T52" s="410"/>
      <c r="U52" s="408"/>
      <c r="V52" s="407"/>
      <c r="W52" s="410"/>
      <c r="X52" s="410"/>
      <c r="Y52" s="412"/>
      <c r="Z52" s="175"/>
      <c r="AA52" s="24"/>
    </row>
    <row r="53" spans="1:27" ht="12.75">
      <c r="A53" s="175"/>
      <c r="B53" s="148" t="s">
        <v>284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49"/>
      <c r="N53" s="86"/>
      <c r="O53" s="87"/>
      <c r="P53" s="413"/>
      <c r="Q53" s="415"/>
      <c r="R53" s="414"/>
      <c r="S53" s="413"/>
      <c r="T53" s="415"/>
      <c r="U53" s="414"/>
      <c r="V53" s="413"/>
      <c r="W53" s="415"/>
      <c r="X53" s="415"/>
      <c r="Y53" s="416"/>
      <c r="Z53" s="175"/>
      <c r="AA53" s="24"/>
    </row>
    <row r="54" spans="1:27" ht="12.75">
      <c r="A54" s="175"/>
      <c r="B54" s="127" t="s">
        <v>285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47"/>
      <c r="N54" s="421" t="s">
        <v>286</v>
      </c>
      <c r="O54" s="422"/>
      <c r="P54" s="417"/>
      <c r="Q54" s="419"/>
      <c r="R54" s="418"/>
      <c r="S54" s="421" t="s">
        <v>286</v>
      </c>
      <c r="T54" s="423"/>
      <c r="U54" s="422"/>
      <c r="V54" s="417"/>
      <c r="W54" s="419"/>
      <c r="X54" s="419"/>
      <c r="Y54" s="420"/>
      <c r="Z54" s="175"/>
      <c r="AA54" s="24"/>
    </row>
    <row r="55" spans="1:27" ht="12.75">
      <c r="A55" s="175"/>
      <c r="B55" s="150" t="s">
        <v>287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51"/>
      <c r="N55" s="417"/>
      <c r="O55" s="418"/>
      <c r="P55" s="417"/>
      <c r="Q55" s="419"/>
      <c r="R55" s="418"/>
      <c r="S55" s="417"/>
      <c r="T55" s="419"/>
      <c r="U55" s="418"/>
      <c r="V55" s="417"/>
      <c r="W55" s="419"/>
      <c r="X55" s="419"/>
      <c r="Y55" s="420"/>
      <c r="Z55" s="175"/>
      <c r="AA55" s="24"/>
    </row>
    <row r="56" spans="1:27" ht="12.75">
      <c r="A56" s="175"/>
      <c r="B56" s="152" t="s">
        <v>288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8"/>
      <c r="N56" s="407"/>
      <c r="O56" s="408"/>
      <c r="P56" s="407"/>
      <c r="Q56" s="410"/>
      <c r="R56" s="408"/>
      <c r="S56" s="407"/>
      <c r="T56" s="410"/>
      <c r="U56" s="408"/>
      <c r="V56" s="407"/>
      <c r="W56" s="410"/>
      <c r="X56" s="410"/>
      <c r="Y56" s="412"/>
      <c r="Z56" s="175"/>
      <c r="AA56" s="24"/>
    </row>
    <row r="57" spans="1:27" ht="13.5" thickBot="1">
      <c r="A57" s="175"/>
      <c r="B57" s="430"/>
      <c r="C57" s="431"/>
      <c r="D57" s="431"/>
      <c r="E57" s="431"/>
      <c r="F57" s="431"/>
      <c r="G57" s="431"/>
      <c r="H57" s="431"/>
      <c r="I57" s="431"/>
      <c r="J57" s="431"/>
      <c r="K57" s="431"/>
      <c r="L57" s="432"/>
      <c r="M57" s="153"/>
      <c r="N57" s="424"/>
      <c r="O57" s="426"/>
      <c r="P57" s="424"/>
      <c r="Q57" s="425"/>
      <c r="R57" s="426"/>
      <c r="S57" s="424"/>
      <c r="T57" s="425"/>
      <c r="U57" s="426"/>
      <c r="V57" s="424"/>
      <c r="W57" s="425"/>
      <c r="X57" s="425"/>
      <c r="Y57" s="427"/>
      <c r="Z57" s="175"/>
      <c r="AA57" s="24"/>
    </row>
    <row r="58" spans="1:27" ht="12.75">
      <c r="A58" s="175"/>
      <c r="B58" s="154" t="s">
        <v>210</v>
      </c>
      <c r="C58" s="1"/>
      <c r="D58" s="1"/>
      <c r="E58" s="155" t="s">
        <v>211</v>
      </c>
      <c r="F58" s="116"/>
      <c r="G58" s="116"/>
      <c r="H58" s="428" t="s">
        <v>289</v>
      </c>
      <c r="I58" s="428"/>
      <c r="J58" s="428"/>
      <c r="K58" s="428"/>
      <c r="L58" s="428"/>
      <c r="M58" s="156"/>
      <c r="N58" s="157"/>
      <c r="O58" s="158" t="s">
        <v>290</v>
      </c>
      <c r="P58" s="154" t="s">
        <v>291</v>
      </c>
      <c r="Q58" s="155"/>
      <c r="R58" s="155"/>
      <c r="S58" s="428" t="s">
        <v>289</v>
      </c>
      <c r="T58" s="428"/>
      <c r="U58" s="428"/>
      <c r="V58" s="428"/>
      <c r="W58" s="428"/>
      <c r="X58" s="428"/>
      <c r="Y58" s="428"/>
      <c r="Z58" s="175"/>
      <c r="AA58" s="24"/>
    </row>
    <row r="59" spans="1:27" ht="12.75">
      <c r="A59" s="175"/>
      <c r="B59" s="18"/>
      <c r="C59" s="18"/>
      <c r="D59" s="9"/>
      <c r="E59" s="429" t="s">
        <v>213</v>
      </c>
      <c r="F59" s="429"/>
      <c r="G59" s="429"/>
      <c r="H59" s="429" t="s">
        <v>292</v>
      </c>
      <c r="I59" s="429"/>
      <c r="J59" s="429"/>
      <c r="K59" s="429"/>
      <c r="L59" s="429"/>
      <c r="M59" s="9"/>
      <c r="N59" s="9"/>
      <c r="O59" s="9"/>
      <c r="P59" s="429" t="s">
        <v>293</v>
      </c>
      <c r="Q59" s="429"/>
      <c r="R59" s="429"/>
      <c r="S59" s="1"/>
      <c r="T59" s="9"/>
      <c r="U59" s="73" t="s">
        <v>214</v>
      </c>
      <c r="V59" s="9"/>
      <c r="W59" s="9"/>
      <c r="X59" s="9"/>
      <c r="Y59" s="9"/>
      <c r="Z59" s="175"/>
      <c r="AA59" s="24"/>
    </row>
    <row r="60" spans="1:27" ht="12.75">
      <c r="A60" s="175"/>
      <c r="B60" s="18"/>
      <c r="C60" s="300"/>
      <c r="D60" s="300"/>
      <c r="E60" s="300"/>
      <c r="F60" s="300"/>
      <c r="G60" s="73"/>
      <c r="H60" s="73"/>
      <c r="I60" s="73"/>
      <c r="J60" s="73"/>
      <c r="K60" s="73"/>
      <c r="L60" s="73"/>
      <c r="M60" s="9"/>
      <c r="N60" s="9"/>
      <c r="O60" s="9"/>
      <c r="P60" s="73"/>
      <c r="Q60" s="73"/>
      <c r="R60" s="73"/>
      <c r="S60" s="1"/>
      <c r="T60" s="9"/>
      <c r="U60" s="73"/>
      <c r="V60" s="9"/>
      <c r="W60" s="9"/>
      <c r="X60" s="9"/>
      <c r="Y60" s="9"/>
      <c r="Z60" s="175"/>
      <c r="AA60" s="24"/>
    </row>
    <row r="61" spans="1:27" ht="12.75">
      <c r="A61" s="175"/>
      <c r="B61" s="18"/>
      <c r="C61" s="159"/>
      <c r="D61" s="160" t="s">
        <v>216</v>
      </c>
      <c r="E61" s="160"/>
      <c r="F61" s="160"/>
      <c r="G61" s="123"/>
      <c r="H61" s="155"/>
      <c r="I61" s="15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175"/>
      <c r="AA61" s="24"/>
    </row>
    <row r="62" spans="1:27" ht="12.75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24"/>
    </row>
    <row r="63" spans="1:27" ht="12.75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24"/>
    </row>
    <row r="64" spans="1:27" ht="12.75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24"/>
    </row>
    <row r="65" spans="1:27" ht="12.75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24"/>
    </row>
    <row r="66" spans="1:27" ht="12.75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24"/>
    </row>
    <row r="67" spans="1:27" ht="12.75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24"/>
    </row>
    <row r="68" spans="1:27" ht="12.75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24"/>
    </row>
    <row r="69" spans="1:27" ht="12.75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24"/>
    </row>
    <row r="70" spans="1:27" ht="12.75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24"/>
    </row>
    <row r="71" spans="1:27" ht="12.75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24"/>
    </row>
    <row r="72" spans="1:27" ht="12.75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24"/>
    </row>
    <row r="73" spans="1:27" ht="12.75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24"/>
    </row>
    <row r="74" spans="1:27" ht="12.75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24"/>
    </row>
    <row r="75" spans="1:27" ht="12.75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24"/>
    </row>
    <row r="76" spans="1:27" ht="12.75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24"/>
    </row>
    <row r="77" spans="1:27" ht="12.75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24"/>
    </row>
    <row r="78" spans="1:27" ht="12.75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24"/>
    </row>
    <row r="79" spans="1:27" ht="12.75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24"/>
    </row>
    <row r="80" spans="1:27" ht="12.75">
      <c r="A80" s="175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24"/>
    </row>
    <row r="81" spans="1:27" ht="12.75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24"/>
    </row>
    <row r="82" spans="1:27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</row>
    <row r="83" spans="1:27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</row>
    <row r="84" spans="1:27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</row>
  </sheetData>
  <mergeCells count="164">
    <mergeCell ref="C60:F60"/>
    <mergeCell ref="V57:Y57"/>
    <mergeCell ref="H58:L58"/>
    <mergeCell ref="S58:Y58"/>
    <mergeCell ref="E59:G59"/>
    <mergeCell ref="H59:L59"/>
    <mergeCell ref="P59:R59"/>
    <mergeCell ref="B57:L57"/>
    <mergeCell ref="N57:O57"/>
    <mergeCell ref="P57:R57"/>
    <mergeCell ref="S57:U57"/>
    <mergeCell ref="N55:O56"/>
    <mergeCell ref="P55:R56"/>
    <mergeCell ref="S55:U56"/>
    <mergeCell ref="V55:Y56"/>
    <mergeCell ref="P53:R53"/>
    <mergeCell ref="S53:U53"/>
    <mergeCell ref="V53:Y53"/>
    <mergeCell ref="N54:O54"/>
    <mergeCell ref="P54:R54"/>
    <mergeCell ref="S54:U54"/>
    <mergeCell ref="V54:Y54"/>
    <mergeCell ref="N51:O52"/>
    <mergeCell ref="P51:R52"/>
    <mergeCell ref="S51:U52"/>
    <mergeCell ref="V51:Y52"/>
    <mergeCell ref="N50:O50"/>
    <mergeCell ref="P50:R50"/>
    <mergeCell ref="S50:U50"/>
    <mergeCell ref="V50:Y50"/>
    <mergeCell ref="N48:O49"/>
    <mergeCell ref="P48:R49"/>
    <mergeCell ref="S48:U49"/>
    <mergeCell ref="V48:Y49"/>
    <mergeCell ref="B45:M45"/>
    <mergeCell ref="N45:R45"/>
    <mergeCell ref="S45:Y45"/>
    <mergeCell ref="B46:L46"/>
    <mergeCell ref="N46:O46"/>
    <mergeCell ref="P46:R46"/>
    <mergeCell ref="S46:U46"/>
    <mergeCell ref="V46:Y46"/>
    <mergeCell ref="O43:P43"/>
    <mergeCell ref="Q43:S43"/>
    <mergeCell ref="T43:Y43"/>
    <mergeCell ref="B44:Y44"/>
    <mergeCell ref="B42:L42"/>
    <mergeCell ref="O42:P42"/>
    <mergeCell ref="Q42:S42"/>
    <mergeCell ref="T42:Y42"/>
    <mergeCell ref="B41:N41"/>
    <mergeCell ref="O41:P41"/>
    <mergeCell ref="Q41:S41"/>
    <mergeCell ref="T41:Y41"/>
    <mergeCell ref="O39:P39"/>
    <mergeCell ref="Q39:S39"/>
    <mergeCell ref="T39:Y39"/>
    <mergeCell ref="B40:F40"/>
    <mergeCell ref="O40:P40"/>
    <mergeCell ref="Q40:S40"/>
    <mergeCell ref="T40:Y40"/>
    <mergeCell ref="B38:N38"/>
    <mergeCell ref="O38:P38"/>
    <mergeCell ref="Q38:S38"/>
    <mergeCell ref="T38:Y38"/>
    <mergeCell ref="B37:N37"/>
    <mergeCell ref="O37:P37"/>
    <mergeCell ref="Q37:S37"/>
    <mergeCell ref="T37:Y37"/>
    <mergeCell ref="B36:M36"/>
    <mergeCell ref="O36:P36"/>
    <mergeCell ref="Q36:S36"/>
    <mergeCell ref="T36:Y36"/>
    <mergeCell ref="B35:M35"/>
    <mergeCell ref="O35:P35"/>
    <mergeCell ref="Q35:S35"/>
    <mergeCell ref="T35:Y35"/>
    <mergeCell ref="B34:N34"/>
    <mergeCell ref="O34:P34"/>
    <mergeCell ref="Q34:S34"/>
    <mergeCell ref="T34:Y34"/>
    <mergeCell ref="B33:I33"/>
    <mergeCell ref="O33:P33"/>
    <mergeCell ref="Q33:S33"/>
    <mergeCell ref="T33:Y33"/>
    <mergeCell ref="O31:P31"/>
    <mergeCell ref="Q31:S31"/>
    <mergeCell ref="T31:Y31"/>
    <mergeCell ref="B32:I32"/>
    <mergeCell ref="O32:P32"/>
    <mergeCell ref="Q32:S32"/>
    <mergeCell ref="T32:Y32"/>
    <mergeCell ref="B30:I30"/>
    <mergeCell ref="O30:P30"/>
    <mergeCell ref="Q30:S30"/>
    <mergeCell ref="T30:Y30"/>
    <mergeCell ref="B29:I29"/>
    <mergeCell ref="O29:P29"/>
    <mergeCell ref="Q29:S29"/>
    <mergeCell ref="T29:Y29"/>
    <mergeCell ref="B28:F28"/>
    <mergeCell ref="O28:P28"/>
    <mergeCell ref="Q28:S28"/>
    <mergeCell ref="T28:Y28"/>
    <mergeCell ref="B27:F27"/>
    <mergeCell ref="O27:P27"/>
    <mergeCell ref="Q27:S27"/>
    <mergeCell ref="T27:Y27"/>
    <mergeCell ref="O25:P25"/>
    <mergeCell ref="Q25:S25"/>
    <mergeCell ref="T25:Y25"/>
    <mergeCell ref="B26:N26"/>
    <mergeCell ref="O26:P26"/>
    <mergeCell ref="Q26:S26"/>
    <mergeCell ref="T26:Y26"/>
    <mergeCell ref="B24:F24"/>
    <mergeCell ref="O24:P24"/>
    <mergeCell ref="Q24:S24"/>
    <mergeCell ref="T24:Y24"/>
    <mergeCell ref="B23:F23"/>
    <mergeCell ref="O23:P23"/>
    <mergeCell ref="Q23:S23"/>
    <mergeCell ref="T23:Y23"/>
    <mergeCell ref="B22:F22"/>
    <mergeCell ref="O22:P22"/>
    <mergeCell ref="Q22:S22"/>
    <mergeCell ref="T22:Y22"/>
    <mergeCell ref="B21:N21"/>
    <mergeCell ref="O21:P21"/>
    <mergeCell ref="Q21:S21"/>
    <mergeCell ref="T21:Y21"/>
    <mergeCell ref="B19:N19"/>
    <mergeCell ref="O19:P20"/>
    <mergeCell ref="Q19:S20"/>
    <mergeCell ref="T19:Y20"/>
    <mergeCell ref="B18:N18"/>
    <mergeCell ref="O18:P18"/>
    <mergeCell ref="Q18:S18"/>
    <mergeCell ref="T18:Y18"/>
    <mergeCell ref="B17:N17"/>
    <mergeCell ref="O17:P17"/>
    <mergeCell ref="Q17:S17"/>
    <mergeCell ref="T17:Y17"/>
    <mergeCell ref="V13:Y13"/>
    <mergeCell ref="B15:P15"/>
    <mergeCell ref="Q15:S16"/>
    <mergeCell ref="T15:Y16"/>
    <mergeCell ref="B16:N16"/>
    <mergeCell ref="O16:P16"/>
    <mergeCell ref="V9:Y9"/>
    <mergeCell ref="G10:R10"/>
    <mergeCell ref="V10:Y10"/>
    <mergeCell ref="N11:R11"/>
    <mergeCell ref="V11:W12"/>
    <mergeCell ref="X11:Y12"/>
    <mergeCell ref="B12:R12"/>
    <mergeCell ref="V6:Y6"/>
    <mergeCell ref="W7:X7"/>
    <mergeCell ref="F8:R8"/>
    <mergeCell ref="V8:Y8"/>
    <mergeCell ref="T2:Y2"/>
    <mergeCell ref="L4:P4"/>
    <mergeCell ref="Q4:R4"/>
    <mergeCell ref="V5:Y5"/>
  </mergeCells>
  <printOptions/>
  <pageMargins left="1.09" right="0.3937007874015748" top="0.47" bottom="0.41" header="0.3" footer="0.27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"/>
  <dimension ref="A1:N65"/>
  <sheetViews>
    <sheetView workbookViewId="0" topLeftCell="A1">
      <selection activeCell="N1" sqref="N1"/>
    </sheetView>
  </sheetViews>
  <sheetFormatPr defaultColWidth="9.140625" defaultRowHeight="12.75"/>
  <cols>
    <col min="1" max="1" width="1.1484375" style="0" customWidth="1"/>
    <col min="2" max="2" width="8.8515625" style="0" customWidth="1"/>
    <col min="3" max="3" width="7.7109375" style="0" customWidth="1"/>
    <col min="4" max="4" width="11.28125" style="0" customWidth="1"/>
    <col min="5" max="5" width="4.7109375" style="0" customWidth="1"/>
    <col min="6" max="6" width="16.140625" style="0" customWidth="1"/>
    <col min="7" max="7" width="8.8515625" style="0" customWidth="1"/>
    <col min="8" max="8" width="18.421875" style="0" customWidth="1"/>
    <col min="9" max="9" width="17.421875" style="0" customWidth="1"/>
    <col min="10" max="10" width="15.421875" style="0" customWidth="1"/>
  </cols>
  <sheetData>
    <row r="1" spans="1:14" ht="18.75" customHeight="1">
      <c r="A1" s="175"/>
      <c r="B1" s="175"/>
      <c r="C1" s="175"/>
      <c r="D1" s="175"/>
      <c r="E1" s="175"/>
      <c r="F1" s="175"/>
      <c r="G1" s="175"/>
      <c r="H1" s="175"/>
      <c r="I1" s="175"/>
      <c r="J1" s="24"/>
      <c r="K1" s="24"/>
      <c r="L1" s="24"/>
      <c r="M1" s="24"/>
      <c r="N1" s="24"/>
    </row>
    <row r="2" spans="1:14" ht="13.5" thickBot="1">
      <c r="A2" s="175"/>
      <c r="B2" s="25"/>
      <c r="C2" s="26"/>
      <c r="D2" s="26"/>
      <c r="E2" s="26"/>
      <c r="F2" s="26"/>
      <c r="G2" s="26"/>
      <c r="H2" s="26"/>
      <c r="I2" s="27" t="s">
        <v>126</v>
      </c>
      <c r="J2" s="24"/>
      <c r="K2" s="24"/>
      <c r="L2" s="24"/>
      <c r="M2" s="24"/>
      <c r="N2" s="24"/>
    </row>
    <row r="3" spans="1:14" ht="12.75">
      <c r="A3" s="175"/>
      <c r="B3" s="465" t="s">
        <v>127</v>
      </c>
      <c r="C3" s="466"/>
      <c r="D3" s="466"/>
      <c r="E3" s="466"/>
      <c r="F3" s="467"/>
      <c r="G3" s="28" t="s">
        <v>128</v>
      </c>
      <c r="H3" s="29" t="s">
        <v>129</v>
      </c>
      <c r="I3" s="30" t="s">
        <v>130</v>
      </c>
      <c r="J3" s="24"/>
      <c r="K3" s="24"/>
      <c r="L3" s="24"/>
      <c r="M3" s="24"/>
      <c r="N3" s="24"/>
    </row>
    <row r="4" spans="1:14" ht="13.5" thickBot="1">
      <c r="A4" s="175"/>
      <c r="B4" s="468"/>
      <c r="C4" s="469"/>
      <c r="D4" s="469"/>
      <c r="E4" s="469"/>
      <c r="F4" s="470"/>
      <c r="G4" s="31" t="s">
        <v>131</v>
      </c>
      <c r="H4" s="32" t="s">
        <v>132</v>
      </c>
      <c r="I4" s="33" t="s">
        <v>133</v>
      </c>
      <c r="J4" s="24"/>
      <c r="K4" s="24"/>
      <c r="L4" s="24"/>
      <c r="M4" s="24"/>
      <c r="N4" s="24"/>
    </row>
    <row r="5" spans="1:14" ht="12.75">
      <c r="A5" s="175"/>
      <c r="B5" s="471" t="s">
        <v>134</v>
      </c>
      <c r="C5" s="472"/>
      <c r="D5" s="472"/>
      <c r="E5" s="472"/>
      <c r="F5" s="473"/>
      <c r="G5" s="28"/>
      <c r="H5" s="34"/>
      <c r="I5" s="35"/>
      <c r="J5" s="24"/>
      <c r="K5" s="24"/>
      <c r="L5" s="24"/>
      <c r="M5" s="24"/>
      <c r="N5" s="24"/>
    </row>
    <row r="6" spans="1:14" ht="12.75">
      <c r="A6" s="175"/>
      <c r="B6" s="461" t="s">
        <v>135</v>
      </c>
      <c r="C6" s="462"/>
      <c r="D6" s="462"/>
      <c r="E6" s="26"/>
      <c r="F6" s="36"/>
      <c r="G6" s="31" t="s">
        <v>136</v>
      </c>
      <c r="H6" s="37">
        <v>0</v>
      </c>
      <c r="I6" s="80">
        <v>0</v>
      </c>
      <c r="J6" s="24"/>
      <c r="K6" s="24"/>
      <c r="L6" s="24"/>
      <c r="M6" s="24"/>
      <c r="N6" s="24"/>
    </row>
    <row r="7" spans="1:14" ht="12.75">
      <c r="A7" s="175"/>
      <c r="B7" s="435" t="s">
        <v>137</v>
      </c>
      <c r="C7" s="436"/>
      <c r="D7" s="436"/>
      <c r="E7" s="436"/>
      <c r="F7" s="446"/>
      <c r="G7" s="38"/>
      <c r="H7" s="81">
        <v>0</v>
      </c>
      <c r="I7" s="82">
        <v>0</v>
      </c>
      <c r="J7" s="24"/>
      <c r="K7" s="24"/>
      <c r="L7" s="24"/>
      <c r="M7" s="24"/>
      <c r="N7" s="24"/>
    </row>
    <row r="8" spans="1:14" ht="12.75">
      <c r="A8" s="175"/>
      <c r="B8" s="454" t="s">
        <v>138</v>
      </c>
      <c r="C8" s="455"/>
      <c r="D8" s="455"/>
      <c r="E8" s="39"/>
      <c r="F8" s="40"/>
      <c r="G8" s="41" t="s">
        <v>139</v>
      </c>
      <c r="H8" s="83">
        <v>0</v>
      </c>
      <c r="I8" s="84">
        <v>0</v>
      </c>
      <c r="J8" s="24"/>
      <c r="K8" s="24"/>
      <c r="L8" s="24"/>
      <c r="M8" s="24"/>
      <c r="N8" s="24"/>
    </row>
    <row r="9" spans="1:14" ht="12.75">
      <c r="A9" s="175"/>
      <c r="B9" s="435" t="s">
        <v>140</v>
      </c>
      <c r="C9" s="436"/>
      <c r="D9" s="436"/>
      <c r="E9" s="42"/>
      <c r="F9" s="43"/>
      <c r="G9" s="41" t="s">
        <v>141</v>
      </c>
      <c r="H9" s="83">
        <f>H11+H13</f>
        <v>0</v>
      </c>
      <c r="I9" s="85">
        <f>I11+I13</f>
        <v>0</v>
      </c>
      <c r="J9" s="24"/>
      <c r="K9" s="24"/>
      <c r="L9" s="24"/>
      <c r="M9" s="24"/>
      <c r="N9" s="24"/>
    </row>
    <row r="10" spans="1:14" ht="12.75">
      <c r="A10" s="175"/>
      <c r="B10" s="44"/>
      <c r="C10" s="45" t="s">
        <v>94</v>
      </c>
      <c r="D10" s="46"/>
      <c r="E10" s="46"/>
      <c r="F10" s="47"/>
      <c r="G10" s="48"/>
      <c r="H10" s="88"/>
      <c r="I10" s="89"/>
      <c r="J10" s="24"/>
      <c r="K10" s="24"/>
      <c r="L10" s="24"/>
      <c r="M10" s="24"/>
      <c r="N10" s="24"/>
    </row>
    <row r="11" spans="1:14" ht="12.75">
      <c r="A11" s="175"/>
      <c r="B11" s="49"/>
      <c r="C11" s="50" t="s">
        <v>142</v>
      </c>
      <c r="D11" s="26"/>
      <c r="E11" s="26"/>
      <c r="F11" s="36"/>
      <c r="G11" s="31" t="s">
        <v>143</v>
      </c>
      <c r="H11" s="90">
        <v>0</v>
      </c>
      <c r="I11" s="91">
        <v>0</v>
      </c>
      <c r="J11" s="24"/>
      <c r="K11" s="24"/>
      <c r="L11" s="24"/>
      <c r="M11" s="24"/>
      <c r="N11" s="24"/>
    </row>
    <row r="12" spans="1:14" ht="12.75">
      <c r="A12" s="175"/>
      <c r="B12" s="51"/>
      <c r="C12" s="45" t="s">
        <v>144</v>
      </c>
      <c r="D12" s="46"/>
      <c r="E12" s="46"/>
      <c r="F12" s="47"/>
      <c r="G12" s="48"/>
      <c r="H12" s="92"/>
      <c r="I12" s="93"/>
      <c r="J12" s="24"/>
      <c r="K12" s="24"/>
      <c r="L12" s="24"/>
      <c r="M12" s="24"/>
      <c r="N12" s="24"/>
    </row>
    <row r="13" spans="1:14" ht="12.75">
      <c r="A13" s="175"/>
      <c r="B13" s="52"/>
      <c r="C13" s="53" t="s">
        <v>145</v>
      </c>
      <c r="D13" s="39"/>
      <c r="E13" s="39"/>
      <c r="F13" s="40"/>
      <c r="G13" s="54" t="s">
        <v>146</v>
      </c>
      <c r="H13" s="94">
        <v>0</v>
      </c>
      <c r="I13" s="95">
        <v>0</v>
      </c>
      <c r="J13" s="24"/>
      <c r="K13" s="24"/>
      <c r="L13" s="24"/>
      <c r="M13" s="24"/>
      <c r="N13" s="24"/>
    </row>
    <row r="14" spans="1:14" ht="12.75">
      <c r="A14" s="175"/>
      <c r="B14" s="435" t="s">
        <v>147</v>
      </c>
      <c r="C14" s="436"/>
      <c r="D14" s="436"/>
      <c r="E14" s="436"/>
      <c r="F14" s="446"/>
      <c r="G14" s="54" t="s">
        <v>148</v>
      </c>
      <c r="H14" s="37">
        <v>0</v>
      </c>
      <c r="I14" s="80">
        <v>0</v>
      </c>
      <c r="J14" s="24"/>
      <c r="K14" s="24"/>
      <c r="L14" s="24"/>
      <c r="M14" s="24"/>
      <c r="N14" s="24"/>
    </row>
    <row r="15" spans="1:14" ht="12.75">
      <c r="A15" s="175"/>
      <c r="B15" s="435" t="s">
        <v>149</v>
      </c>
      <c r="C15" s="436"/>
      <c r="D15" s="436"/>
      <c r="E15" s="436"/>
      <c r="F15" s="446"/>
      <c r="G15" s="41" t="s">
        <v>150</v>
      </c>
      <c r="H15" s="37">
        <v>0</v>
      </c>
      <c r="I15" s="80">
        <v>0</v>
      </c>
      <c r="J15" s="24"/>
      <c r="K15" s="24"/>
      <c r="L15" s="24"/>
      <c r="M15" s="24"/>
      <c r="N15" s="24"/>
    </row>
    <row r="16" spans="1:14" ht="12.75">
      <c r="A16" s="175"/>
      <c r="B16" s="437" t="s">
        <v>151</v>
      </c>
      <c r="C16" s="438"/>
      <c r="D16" s="438"/>
      <c r="E16" s="438"/>
      <c r="F16" s="439"/>
      <c r="G16" s="48" t="s">
        <v>152</v>
      </c>
      <c r="H16" s="96">
        <f>H6+H8+H9+H15+H14</f>
        <v>0</v>
      </c>
      <c r="I16" s="97">
        <f>I6+I8+I9+I15+I14</f>
        <v>0</v>
      </c>
      <c r="J16" s="24"/>
      <c r="K16" s="24"/>
      <c r="L16" s="24"/>
      <c r="M16" s="24"/>
      <c r="N16" s="24"/>
    </row>
    <row r="17" spans="1:14" ht="12.75">
      <c r="A17" s="175"/>
      <c r="B17" s="451" t="s">
        <v>153</v>
      </c>
      <c r="C17" s="452"/>
      <c r="D17" s="452"/>
      <c r="E17" s="452"/>
      <c r="F17" s="453"/>
      <c r="G17" s="48"/>
      <c r="H17" s="88"/>
      <c r="I17" s="89"/>
      <c r="J17" s="24"/>
      <c r="K17" s="24"/>
      <c r="L17" s="24"/>
      <c r="M17" s="24"/>
      <c r="N17" s="24"/>
    </row>
    <row r="18" spans="1:14" ht="12.75">
      <c r="A18" s="175"/>
      <c r="B18" s="461" t="s">
        <v>154</v>
      </c>
      <c r="C18" s="462"/>
      <c r="D18" s="462"/>
      <c r="E18" s="26"/>
      <c r="F18" s="36"/>
      <c r="G18" s="31" t="s">
        <v>155</v>
      </c>
      <c r="H18" s="81">
        <v>0</v>
      </c>
      <c r="I18" s="98">
        <v>0</v>
      </c>
      <c r="J18" s="24"/>
      <c r="K18" s="24"/>
      <c r="L18" s="24"/>
      <c r="M18" s="24"/>
      <c r="N18" s="24"/>
    </row>
    <row r="19" spans="1:14" ht="12.75">
      <c r="A19" s="175"/>
      <c r="B19" s="435" t="s">
        <v>156</v>
      </c>
      <c r="C19" s="436"/>
      <c r="D19" s="436"/>
      <c r="E19" s="436"/>
      <c r="F19" s="446"/>
      <c r="G19" s="38" t="s">
        <v>157</v>
      </c>
      <c r="H19" s="83">
        <v>0</v>
      </c>
      <c r="I19" s="85">
        <v>0</v>
      </c>
      <c r="J19" s="24"/>
      <c r="K19" s="24"/>
      <c r="L19" s="24"/>
      <c r="M19" s="24"/>
      <c r="N19" s="24"/>
    </row>
    <row r="20" spans="1:14" ht="12.75">
      <c r="A20" s="175"/>
      <c r="B20" s="57" t="s">
        <v>158</v>
      </c>
      <c r="C20" s="42"/>
      <c r="D20" s="42"/>
      <c r="E20" s="42"/>
      <c r="F20" s="43"/>
      <c r="G20" s="41" t="s">
        <v>159</v>
      </c>
      <c r="H20" s="83">
        <v>0</v>
      </c>
      <c r="I20" s="85">
        <v>0</v>
      </c>
      <c r="J20" s="24"/>
      <c r="K20" s="24"/>
      <c r="L20" s="24"/>
      <c r="M20" s="24"/>
      <c r="N20" s="24"/>
    </row>
    <row r="21" spans="1:14" ht="12.75">
      <c r="A21" s="175"/>
      <c r="B21" s="437" t="s">
        <v>160</v>
      </c>
      <c r="C21" s="438"/>
      <c r="D21" s="438"/>
      <c r="E21" s="438"/>
      <c r="F21" s="439"/>
      <c r="G21" s="31" t="s">
        <v>161</v>
      </c>
      <c r="H21" s="37">
        <f>H18+H19+H20</f>
        <v>0</v>
      </c>
      <c r="I21" s="99">
        <f>I18+I19+I20</f>
        <v>0</v>
      </c>
      <c r="J21" s="24"/>
      <c r="K21" s="24"/>
      <c r="L21" s="24"/>
      <c r="M21" s="24"/>
      <c r="N21" s="24"/>
    </row>
    <row r="22" spans="1:14" ht="12.75">
      <c r="A22" s="175"/>
      <c r="B22" s="451" t="s">
        <v>162</v>
      </c>
      <c r="C22" s="452"/>
      <c r="D22" s="452"/>
      <c r="E22" s="452"/>
      <c r="F22" s="453"/>
      <c r="G22" s="48"/>
      <c r="H22" s="88"/>
      <c r="I22" s="89"/>
      <c r="J22" s="24"/>
      <c r="K22" s="24"/>
      <c r="L22" s="24"/>
      <c r="M22" s="24"/>
      <c r="N22" s="24"/>
    </row>
    <row r="23" spans="1:14" ht="12.75">
      <c r="A23" s="175"/>
      <c r="B23" s="454" t="s">
        <v>163</v>
      </c>
      <c r="C23" s="455"/>
      <c r="D23" s="455"/>
      <c r="E23" s="39"/>
      <c r="F23" s="40"/>
      <c r="G23" s="54" t="s">
        <v>164</v>
      </c>
      <c r="H23" s="37">
        <v>0</v>
      </c>
      <c r="I23" s="99">
        <v>0</v>
      </c>
      <c r="J23" s="24"/>
      <c r="K23" s="24"/>
      <c r="L23" s="24"/>
      <c r="M23" s="24"/>
      <c r="N23" s="24"/>
    </row>
    <row r="24" spans="1:14" ht="12.75">
      <c r="A24" s="175"/>
      <c r="B24" s="49" t="s">
        <v>165</v>
      </c>
      <c r="C24" s="26"/>
      <c r="D24" s="50"/>
      <c r="E24" s="50"/>
      <c r="F24" s="58"/>
      <c r="G24" s="31" t="s">
        <v>166</v>
      </c>
      <c r="H24" s="81">
        <f>H26+H27+H28+H29+H30</f>
        <v>0</v>
      </c>
      <c r="I24" s="98">
        <f>I26+I27+I28+I29+I30</f>
        <v>0</v>
      </c>
      <c r="J24" s="24"/>
      <c r="K24" s="24"/>
      <c r="L24" s="24"/>
      <c r="M24" s="24"/>
      <c r="N24" s="24"/>
    </row>
    <row r="25" spans="1:14" ht="12.75">
      <c r="A25" s="175"/>
      <c r="B25" s="456" t="s">
        <v>94</v>
      </c>
      <c r="C25" s="457"/>
      <c r="D25" s="457"/>
      <c r="E25" s="457"/>
      <c r="F25" s="458"/>
      <c r="G25" s="48"/>
      <c r="H25" s="88"/>
      <c r="I25" s="89"/>
      <c r="J25" s="24"/>
      <c r="K25" s="24"/>
      <c r="L25" s="24"/>
      <c r="M25" s="24"/>
      <c r="N25" s="24"/>
    </row>
    <row r="26" spans="1:14" ht="12.75">
      <c r="A26" s="175"/>
      <c r="B26" s="459" t="s">
        <v>167</v>
      </c>
      <c r="C26" s="460"/>
      <c r="D26" s="460"/>
      <c r="E26" s="460"/>
      <c r="F26" s="59"/>
      <c r="G26" s="54" t="s">
        <v>168</v>
      </c>
      <c r="H26" s="94">
        <v>0</v>
      </c>
      <c r="I26" s="95">
        <v>0</v>
      </c>
      <c r="J26" s="24"/>
      <c r="K26" s="24"/>
      <c r="L26" s="24"/>
      <c r="M26" s="24"/>
      <c r="N26" s="24"/>
    </row>
    <row r="27" spans="1:14" ht="12.75">
      <c r="A27" s="175"/>
      <c r="B27" s="448" t="s">
        <v>169</v>
      </c>
      <c r="C27" s="449"/>
      <c r="D27" s="449"/>
      <c r="E27" s="449"/>
      <c r="F27" s="450"/>
      <c r="G27" s="54" t="s">
        <v>170</v>
      </c>
      <c r="H27" s="94">
        <v>0</v>
      </c>
      <c r="I27" s="95">
        <v>0</v>
      </c>
      <c r="J27" s="24"/>
      <c r="K27" s="24"/>
      <c r="L27" s="24"/>
      <c r="M27" s="24"/>
      <c r="N27" s="24"/>
    </row>
    <row r="28" spans="1:14" ht="12.75">
      <c r="A28" s="175"/>
      <c r="B28" s="448" t="s">
        <v>171</v>
      </c>
      <c r="C28" s="449"/>
      <c r="D28" s="449"/>
      <c r="E28" s="449"/>
      <c r="F28" s="450"/>
      <c r="G28" s="31" t="s">
        <v>172</v>
      </c>
      <c r="H28" s="90">
        <v>0</v>
      </c>
      <c r="I28" s="91">
        <v>0</v>
      </c>
      <c r="J28" s="24"/>
      <c r="K28" s="24"/>
      <c r="L28" s="24"/>
      <c r="M28" s="24"/>
      <c r="N28" s="24"/>
    </row>
    <row r="29" spans="1:14" ht="12.75">
      <c r="A29" s="175"/>
      <c r="B29" s="448" t="s">
        <v>173</v>
      </c>
      <c r="C29" s="449"/>
      <c r="D29" s="449"/>
      <c r="E29" s="449"/>
      <c r="F29" s="60"/>
      <c r="G29" s="41" t="s">
        <v>174</v>
      </c>
      <c r="H29" s="100">
        <v>0</v>
      </c>
      <c r="I29" s="101">
        <v>0</v>
      </c>
      <c r="J29" s="24"/>
      <c r="K29" s="24"/>
      <c r="L29" s="24"/>
      <c r="M29" s="24"/>
      <c r="N29" s="24"/>
    </row>
    <row r="30" spans="1:14" ht="12.75">
      <c r="A30" s="175"/>
      <c r="B30" s="448" t="s">
        <v>175</v>
      </c>
      <c r="C30" s="449"/>
      <c r="D30" s="449"/>
      <c r="E30" s="449"/>
      <c r="F30" s="60"/>
      <c r="G30" s="41" t="s">
        <v>176</v>
      </c>
      <c r="H30" s="100">
        <v>0</v>
      </c>
      <c r="I30" s="101">
        <v>0</v>
      </c>
      <c r="J30" s="24"/>
      <c r="K30" s="24"/>
      <c r="L30" s="24"/>
      <c r="M30" s="24"/>
      <c r="N30" s="24"/>
    </row>
    <row r="31" spans="1:14" ht="12.75">
      <c r="A31" s="175"/>
      <c r="B31" s="435" t="s">
        <v>177</v>
      </c>
      <c r="C31" s="436"/>
      <c r="D31" s="436"/>
      <c r="E31" s="436"/>
      <c r="F31" s="446"/>
      <c r="G31" s="31" t="s">
        <v>178</v>
      </c>
      <c r="H31" s="81">
        <v>0</v>
      </c>
      <c r="I31" s="82">
        <v>0</v>
      </c>
      <c r="J31" s="24"/>
      <c r="K31" s="24"/>
      <c r="L31" s="24"/>
      <c r="M31" s="24"/>
      <c r="N31" s="24"/>
    </row>
    <row r="32" spans="1:14" ht="12.75">
      <c r="A32" s="175"/>
      <c r="B32" s="435" t="s">
        <v>179</v>
      </c>
      <c r="C32" s="436"/>
      <c r="D32" s="436"/>
      <c r="E32" s="436"/>
      <c r="F32" s="61"/>
      <c r="G32" s="41" t="s">
        <v>180</v>
      </c>
      <c r="H32" s="83">
        <v>0</v>
      </c>
      <c r="I32" s="84">
        <v>0</v>
      </c>
      <c r="J32" s="24"/>
      <c r="K32" s="24"/>
      <c r="L32" s="24"/>
      <c r="M32" s="24"/>
      <c r="N32" s="24"/>
    </row>
    <row r="33" spans="1:14" ht="12.75">
      <c r="A33" s="175"/>
      <c r="B33" s="435" t="s">
        <v>181</v>
      </c>
      <c r="C33" s="436"/>
      <c r="D33" s="436"/>
      <c r="E33" s="436"/>
      <c r="F33" s="58"/>
      <c r="G33" s="31" t="s">
        <v>182</v>
      </c>
      <c r="H33" s="81">
        <v>0</v>
      </c>
      <c r="I33" s="82">
        <v>0</v>
      </c>
      <c r="J33" s="24"/>
      <c r="K33" s="24"/>
      <c r="L33" s="24"/>
      <c r="M33" s="24"/>
      <c r="N33" s="24"/>
    </row>
    <row r="34" spans="1:14" ht="12.75">
      <c r="A34" s="175"/>
      <c r="B34" s="435" t="s">
        <v>183</v>
      </c>
      <c r="C34" s="436"/>
      <c r="D34" s="436"/>
      <c r="E34" s="436"/>
      <c r="F34" s="61"/>
      <c r="G34" s="41" t="s">
        <v>184</v>
      </c>
      <c r="H34" s="83">
        <v>0</v>
      </c>
      <c r="I34" s="84">
        <v>0</v>
      </c>
      <c r="J34" s="24"/>
      <c r="K34" s="24"/>
      <c r="L34" s="24"/>
      <c r="M34" s="24"/>
      <c r="N34" s="24"/>
    </row>
    <row r="35" spans="1:14" ht="12.75">
      <c r="A35" s="175"/>
      <c r="B35" s="437" t="s">
        <v>185</v>
      </c>
      <c r="C35" s="438"/>
      <c r="D35" s="438"/>
      <c r="E35" s="438"/>
      <c r="F35" s="439"/>
      <c r="G35" s="31" t="s">
        <v>186</v>
      </c>
      <c r="H35" s="37">
        <f>H23+H24+H31+H32+H33+H34</f>
        <v>0</v>
      </c>
      <c r="I35" s="99">
        <f>I23+I24+I31+I32+I33+I34</f>
        <v>0</v>
      </c>
      <c r="J35" s="24"/>
      <c r="K35" s="24"/>
      <c r="L35" s="24"/>
      <c r="M35" s="24"/>
      <c r="N35" s="24"/>
    </row>
    <row r="36" spans="1:14" ht="24.75" thickBot="1">
      <c r="A36" s="175"/>
      <c r="B36" s="440" t="s">
        <v>124</v>
      </c>
      <c r="C36" s="441"/>
      <c r="D36" s="441"/>
      <c r="E36" s="441"/>
      <c r="F36" s="442"/>
      <c r="G36" s="62" t="s">
        <v>187</v>
      </c>
      <c r="H36" s="102">
        <f>H16+H21+H35</f>
        <v>0</v>
      </c>
      <c r="I36" s="103">
        <f>I16+I21+I35</f>
        <v>0</v>
      </c>
      <c r="J36" s="78" t="s">
        <v>217</v>
      </c>
      <c r="K36" s="79">
        <f>Актив!N56-Пассив!H36</f>
        <v>0</v>
      </c>
      <c r="L36" s="79">
        <f>Актив!Q56-Пассив!I36</f>
        <v>0</v>
      </c>
      <c r="M36" s="77"/>
      <c r="N36" s="24"/>
    </row>
    <row r="37" spans="1:14" ht="12.75" customHeight="1" thickBot="1">
      <c r="A37" s="175"/>
      <c r="B37" s="55"/>
      <c r="C37" s="56"/>
      <c r="D37" s="56"/>
      <c r="E37" s="56"/>
      <c r="F37" s="56"/>
      <c r="G37" s="63"/>
      <c r="H37" s="104"/>
      <c r="I37" s="82"/>
      <c r="J37" s="463" t="str">
        <f>IF(K36=0+L36,"ПРАВИЛЬНО","ПРОВЕРЬТЕ ЗАПОЛНЕНИЕ БАЛАНСА")</f>
        <v>ПРАВИЛЬНО</v>
      </c>
      <c r="K37" s="464"/>
      <c r="L37" s="464"/>
      <c r="M37" s="464"/>
      <c r="N37" s="24"/>
    </row>
    <row r="38" spans="1:14" ht="23.25" customHeight="1">
      <c r="A38" s="175"/>
      <c r="B38" s="443" t="s">
        <v>188</v>
      </c>
      <c r="C38" s="444"/>
      <c r="D38" s="444"/>
      <c r="E38" s="444"/>
      <c r="F38" s="445"/>
      <c r="G38" s="64"/>
      <c r="H38" s="105"/>
      <c r="I38" s="106"/>
      <c r="J38" s="463"/>
      <c r="K38" s="464"/>
      <c r="L38" s="464"/>
      <c r="M38" s="464"/>
      <c r="N38" s="24"/>
    </row>
    <row r="39" spans="1:14" ht="12.75">
      <c r="A39" s="175"/>
      <c r="B39" s="49" t="s">
        <v>189</v>
      </c>
      <c r="C39" s="26"/>
      <c r="D39" s="50"/>
      <c r="E39" s="50"/>
      <c r="F39" s="50"/>
      <c r="G39" s="65" t="s">
        <v>190</v>
      </c>
      <c r="H39" s="107">
        <v>0</v>
      </c>
      <c r="I39" s="82">
        <v>0</v>
      </c>
      <c r="J39" s="24"/>
      <c r="K39" s="24"/>
      <c r="L39" s="24"/>
      <c r="M39" s="24"/>
      <c r="N39" s="24"/>
    </row>
    <row r="40" spans="1:14" ht="12.75">
      <c r="A40" s="175"/>
      <c r="B40" s="57"/>
      <c r="C40" s="66" t="s">
        <v>191</v>
      </c>
      <c r="D40" s="66"/>
      <c r="E40" s="66"/>
      <c r="F40" s="66"/>
      <c r="G40" s="38" t="s">
        <v>192</v>
      </c>
      <c r="H40" s="108">
        <v>0</v>
      </c>
      <c r="I40" s="84">
        <v>0</v>
      </c>
      <c r="J40" s="24"/>
      <c r="K40" s="24"/>
      <c r="L40" s="24"/>
      <c r="M40" s="24"/>
      <c r="N40" s="24"/>
    </row>
    <row r="41" spans="1:14" ht="12.75">
      <c r="A41" s="175"/>
      <c r="B41" s="49" t="s">
        <v>193</v>
      </c>
      <c r="C41" s="26"/>
      <c r="D41" s="50"/>
      <c r="E41" s="50"/>
      <c r="F41" s="50"/>
      <c r="G41" s="65" t="s">
        <v>194</v>
      </c>
      <c r="H41" s="107">
        <v>0</v>
      </c>
      <c r="I41" s="82">
        <v>0</v>
      </c>
      <c r="J41" s="24"/>
      <c r="K41" s="24"/>
      <c r="L41" s="24"/>
      <c r="M41" s="24"/>
      <c r="N41" s="24"/>
    </row>
    <row r="42" spans="1:14" ht="12.75">
      <c r="A42" s="175"/>
      <c r="B42" s="57" t="s">
        <v>195</v>
      </c>
      <c r="C42" s="42"/>
      <c r="D42" s="66"/>
      <c r="E42" s="66"/>
      <c r="F42" s="66"/>
      <c r="G42" s="38" t="s">
        <v>196</v>
      </c>
      <c r="H42" s="108">
        <v>0</v>
      </c>
      <c r="I42" s="84">
        <v>0</v>
      </c>
      <c r="J42" s="24"/>
      <c r="K42" s="24"/>
      <c r="L42" s="24"/>
      <c r="M42" s="24"/>
      <c r="N42" s="24"/>
    </row>
    <row r="43" spans="1:14" ht="12.75">
      <c r="A43" s="175"/>
      <c r="B43" s="49" t="s">
        <v>197</v>
      </c>
      <c r="C43" s="26"/>
      <c r="D43" s="50"/>
      <c r="E43" s="50"/>
      <c r="F43" s="50"/>
      <c r="G43" s="65" t="s">
        <v>198</v>
      </c>
      <c r="H43" s="107">
        <v>0</v>
      </c>
      <c r="I43" s="82">
        <v>0</v>
      </c>
      <c r="J43" s="24"/>
      <c r="K43" s="24"/>
      <c r="L43" s="24"/>
      <c r="M43" s="24"/>
      <c r="N43" s="24"/>
    </row>
    <row r="44" spans="1:14" ht="12.75">
      <c r="A44" s="175"/>
      <c r="B44" s="57" t="s">
        <v>199</v>
      </c>
      <c r="C44" s="42"/>
      <c r="D44" s="66"/>
      <c r="E44" s="66"/>
      <c r="F44" s="66"/>
      <c r="G44" s="38" t="s">
        <v>200</v>
      </c>
      <c r="H44" s="108">
        <v>0</v>
      </c>
      <c r="I44" s="84">
        <v>0</v>
      </c>
      <c r="J44" s="24"/>
      <c r="K44" s="24"/>
      <c r="L44" s="24"/>
      <c r="M44" s="24"/>
      <c r="N44" s="24"/>
    </row>
    <row r="45" spans="1:14" ht="12.75">
      <c r="A45" s="175"/>
      <c r="B45" s="49" t="s">
        <v>201</v>
      </c>
      <c r="C45" s="26"/>
      <c r="D45" s="50"/>
      <c r="E45" s="50"/>
      <c r="F45" s="50"/>
      <c r="G45" s="65" t="s">
        <v>202</v>
      </c>
      <c r="H45" s="107">
        <v>0</v>
      </c>
      <c r="I45" s="82">
        <v>0</v>
      </c>
      <c r="J45" s="24"/>
      <c r="K45" s="24"/>
      <c r="L45" s="24"/>
      <c r="M45" s="24"/>
      <c r="N45" s="24"/>
    </row>
    <row r="46" spans="1:14" ht="12.75">
      <c r="A46" s="175"/>
      <c r="B46" s="51" t="s">
        <v>203</v>
      </c>
      <c r="C46" s="46"/>
      <c r="D46" s="46"/>
      <c r="E46" s="46"/>
      <c r="F46" s="46"/>
      <c r="G46" s="67" t="s">
        <v>204</v>
      </c>
      <c r="H46" s="109">
        <v>0</v>
      </c>
      <c r="I46" s="89">
        <v>0</v>
      </c>
      <c r="J46" s="24"/>
      <c r="K46" s="24"/>
      <c r="L46" s="24"/>
      <c r="M46" s="24"/>
      <c r="N46" s="24"/>
    </row>
    <row r="47" spans="1:14" ht="12.75">
      <c r="A47" s="175"/>
      <c r="B47" s="51" t="s">
        <v>205</v>
      </c>
      <c r="C47" s="46"/>
      <c r="D47" s="46"/>
      <c r="E47" s="46"/>
      <c r="F47" s="46"/>
      <c r="G47" s="67"/>
      <c r="H47" s="110">
        <v>0</v>
      </c>
      <c r="I47" s="111">
        <v>0</v>
      </c>
      <c r="J47" s="24"/>
      <c r="K47" s="24"/>
      <c r="L47" s="24"/>
      <c r="M47" s="24"/>
      <c r="N47" s="24"/>
    </row>
    <row r="48" spans="1:14" ht="12.75">
      <c r="A48" s="175"/>
      <c r="B48" s="52" t="s">
        <v>206</v>
      </c>
      <c r="C48" s="53"/>
      <c r="D48" s="39"/>
      <c r="E48" s="39"/>
      <c r="F48" s="39"/>
      <c r="G48" s="68" t="s">
        <v>207</v>
      </c>
      <c r="H48" s="112">
        <v>0</v>
      </c>
      <c r="I48" s="99">
        <v>0</v>
      </c>
      <c r="J48" s="24"/>
      <c r="K48" s="24"/>
      <c r="L48" s="24"/>
      <c r="M48" s="24"/>
      <c r="N48" s="24"/>
    </row>
    <row r="49" spans="1:14" ht="12.75">
      <c r="A49" s="175"/>
      <c r="B49" s="57" t="s">
        <v>208</v>
      </c>
      <c r="C49" s="50"/>
      <c r="D49" s="26"/>
      <c r="E49" s="26"/>
      <c r="F49" s="26"/>
      <c r="G49" s="65" t="s">
        <v>209</v>
      </c>
      <c r="H49" s="104">
        <v>0</v>
      </c>
      <c r="I49" s="98">
        <v>0</v>
      </c>
      <c r="J49" s="24"/>
      <c r="K49" s="24"/>
      <c r="L49" s="24"/>
      <c r="M49" s="24"/>
      <c r="N49" s="24"/>
    </row>
    <row r="50" spans="1:14" ht="13.5" thickBot="1">
      <c r="A50" s="175"/>
      <c r="B50" s="69"/>
      <c r="C50" s="70"/>
      <c r="D50" s="71"/>
      <c r="E50" s="71"/>
      <c r="F50" s="71"/>
      <c r="G50" s="72"/>
      <c r="H50" s="113"/>
      <c r="I50" s="114"/>
      <c r="J50" s="24"/>
      <c r="K50" s="24"/>
      <c r="L50" s="24"/>
      <c r="M50" s="24"/>
      <c r="N50" s="24"/>
    </row>
    <row r="51" spans="1:14" ht="9" customHeight="1">
      <c r="A51" s="175"/>
      <c r="B51" s="18"/>
      <c r="C51" s="18"/>
      <c r="D51" s="18"/>
      <c r="E51" s="18"/>
      <c r="F51" s="18"/>
      <c r="G51" s="73"/>
      <c r="H51" s="15"/>
      <c r="I51" s="15"/>
      <c r="J51" s="24"/>
      <c r="K51" s="24"/>
      <c r="L51" s="24"/>
      <c r="M51" s="24"/>
      <c r="N51" s="24"/>
    </row>
    <row r="52" spans="1:14" ht="12.75">
      <c r="A52" s="175"/>
      <c r="B52" s="18"/>
      <c r="C52" s="74" t="s">
        <v>210</v>
      </c>
      <c r="D52" s="18" t="s">
        <v>211</v>
      </c>
      <c r="E52" s="18"/>
      <c r="F52" s="75"/>
      <c r="G52" s="447" t="s">
        <v>212</v>
      </c>
      <c r="H52" s="447"/>
      <c r="I52" s="75"/>
      <c r="J52" s="24"/>
      <c r="K52" s="24"/>
      <c r="L52" s="24"/>
      <c r="M52" s="24"/>
      <c r="N52" s="24"/>
    </row>
    <row r="53" spans="1:14" ht="12.75">
      <c r="A53" s="175"/>
      <c r="B53" s="50"/>
      <c r="C53" s="18"/>
      <c r="D53" s="63" t="s">
        <v>213</v>
      </c>
      <c r="E53" s="1"/>
      <c r="F53" s="63" t="s">
        <v>214</v>
      </c>
      <c r="G53" s="18"/>
      <c r="H53" s="63" t="s">
        <v>215</v>
      </c>
      <c r="I53" s="63" t="s">
        <v>214</v>
      </c>
      <c r="J53" s="24"/>
      <c r="K53" s="24"/>
      <c r="L53" s="24"/>
      <c r="M53" s="24"/>
      <c r="N53" s="24"/>
    </row>
    <row r="54" spans="1:14" ht="12.75">
      <c r="A54" s="175"/>
      <c r="B54" s="50"/>
      <c r="C54" s="18"/>
      <c r="D54" s="18"/>
      <c r="E54" s="18"/>
      <c r="F54" s="18"/>
      <c r="G54" s="73"/>
      <c r="H54" s="1"/>
      <c r="I54" s="1"/>
      <c r="J54" s="24"/>
      <c r="K54" s="24"/>
      <c r="L54" s="24"/>
      <c r="M54" s="24"/>
      <c r="N54" s="24"/>
    </row>
    <row r="55" spans="1:14" ht="12.75">
      <c r="A55" s="175"/>
      <c r="B55" s="50"/>
      <c r="C55" s="1"/>
      <c r="D55" s="1"/>
      <c r="E55" s="18"/>
      <c r="F55" s="18"/>
      <c r="G55" s="73"/>
      <c r="H55" s="50"/>
      <c r="I55" s="76"/>
      <c r="J55" s="24"/>
      <c r="K55" s="24"/>
      <c r="L55" s="24"/>
      <c r="M55" s="24"/>
      <c r="N55" s="24"/>
    </row>
    <row r="56" spans="1:14" ht="12.75">
      <c r="A56" s="175"/>
      <c r="B56" s="433"/>
      <c r="C56" s="433"/>
      <c r="D56" s="433"/>
      <c r="E56" s="18"/>
      <c r="F56" s="18"/>
      <c r="G56" s="73"/>
      <c r="H56" s="50"/>
      <c r="I56" s="76"/>
      <c r="J56" s="24"/>
      <c r="K56" s="24"/>
      <c r="L56" s="24"/>
      <c r="M56" s="24"/>
      <c r="N56" s="24"/>
    </row>
    <row r="57" spans="1:14" ht="12.75">
      <c r="A57" s="175"/>
      <c r="B57" s="434" t="s">
        <v>216</v>
      </c>
      <c r="C57" s="434"/>
      <c r="D57" s="434"/>
      <c r="E57" s="26"/>
      <c r="F57" s="26"/>
      <c r="G57" s="63"/>
      <c r="H57" s="76"/>
      <c r="I57" s="76"/>
      <c r="J57" s="24"/>
      <c r="K57" s="24"/>
      <c r="L57" s="24"/>
      <c r="M57" s="24"/>
      <c r="N57" s="24"/>
    </row>
    <row r="58" spans="1:14" ht="12.75">
      <c r="A58" s="175"/>
      <c r="B58" s="50"/>
      <c r="C58" s="50"/>
      <c r="D58" s="26"/>
      <c r="E58" s="26"/>
      <c r="F58" s="26"/>
      <c r="G58" s="63"/>
      <c r="H58" s="76"/>
      <c r="I58" s="76"/>
      <c r="J58" s="24"/>
      <c r="K58" s="24"/>
      <c r="L58" s="24"/>
      <c r="M58" s="24"/>
      <c r="N58" s="24"/>
    </row>
    <row r="59" spans="1:14" ht="12.75">
      <c r="A59" s="175"/>
      <c r="B59" s="175"/>
      <c r="C59" s="175"/>
      <c r="D59" s="175"/>
      <c r="E59" s="175"/>
      <c r="F59" s="175"/>
      <c r="G59" s="175"/>
      <c r="H59" s="175"/>
      <c r="I59" s="175"/>
      <c r="J59" s="24"/>
      <c r="K59" s="24"/>
      <c r="L59" s="24"/>
      <c r="M59" s="24"/>
      <c r="N59" s="24"/>
    </row>
    <row r="60" spans="1:14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</sheetData>
  <mergeCells count="32">
    <mergeCell ref="J37:M38"/>
    <mergeCell ref="B3:F4"/>
    <mergeCell ref="B5:F5"/>
    <mergeCell ref="B6:D6"/>
    <mergeCell ref="B7:F7"/>
    <mergeCell ref="B8:D8"/>
    <mergeCell ref="B9:D9"/>
    <mergeCell ref="B14:F14"/>
    <mergeCell ref="B15:F15"/>
    <mergeCell ref="B16:F16"/>
    <mergeCell ref="B17:F17"/>
    <mergeCell ref="B18:D18"/>
    <mergeCell ref="B19:F19"/>
    <mergeCell ref="B21:F21"/>
    <mergeCell ref="B22:F22"/>
    <mergeCell ref="B23:D23"/>
    <mergeCell ref="B25:F25"/>
    <mergeCell ref="B26:E26"/>
    <mergeCell ref="B27:F27"/>
    <mergeCell ref="B28:F28"/>
    <mergeCell ref="B29:E29"/>
    <mergeCell ref="B30:E30"/>
    <mergeCell ref="B31:F31"/>
    <mergeCell ref="B32:E32"/>
    <mergeCell ref="B33:E33"/>
    <mergeCell ref="G52:H52"/>
    <mergeCell ref="B56:D56"/>
    <mergeCell ref="B57:D57"/>
    <mergeCell ref="B34:E34"/>
    <mergeCell ref="B35:F35"/>
    <mergeCell ref="B36:F36"/>
    <mergeCell ref="B38:F38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2010-03-13T20:43:10Z</cp:lastPrinted>
  <dcterms:created xsi:type="dcterms:W3CDTF">1996-10-08T23:32:33Z</dcterms:created>
  <dcterms:modified xsi:type="dcterms:W3CDTF">2011-03-30T04:52:43Z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